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árok15" sheetId="1" r:id="rId1"/>
    <sheet name="Hárok2" sheetId="2" r:id="rId2"/>
    <sheet name="Hárok1" sheetId="3" r:id="rId3"/>
  </sheets>
  <definedNames/>
  <calcPr fullCalcOnLoad="1"/>
</workbook>
</file>

<file path=xl/comments2.xml><?xml version="1.0" encoding="utf-8"?>
<comments xmlns="http://schemas.openxmlformats.org/spreadsheetml/2006/main">
  <authors>
    <author>FENČÁK Ján</author>
  </authors>
  <commentList>
    <comment ref="O29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Urbis, Pohrebiská, WEB stránka, OFFICE do PC, Antivýrus na 2 roky </t>
        </r>
      </text>
    </comment>
    <comment ref="O30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Fabia, Jetta a prívesný vozík </t>
        </r>
      </text>
    </comment>
    <comment ref="O31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Pravidelný servis Fabia a Jetta </t>
        </r>
      </text>
    </comment>
    <comment ref="O57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Centrálna účovná tabula CUET na www. slovensko.sk </t>
        </r>
      </text>
    </comment>
    <comment ref="O70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Od roku 2019 doplácame 5 % spoluúčasť k príspevku na DHZ </t>
        </r>
      </text>
    </comment>
    <comment ref="O88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Doplnenie dopravného značenia na cestu II/554 v zmysle požiadiaviek Polície SR </t>
        </r>
      </text>
    </comment>
    <comment ref="O123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Poplatok za internet a zabezpečenie Jablotron </t>
        </r>
      </text>
    </comment>
    <comment ref="O170" authorId="0">
      <text>
        <r>
          <rPr>
            <b/>
            <sz val="9"/>
            <rFont val="Segoe UI"/>
            <family val="0"/>
          </rPr>
          <t>FENČÁK Ján: Mzdy kuchárky + vedúca ŠJ</t>
        </r>
      </text>
    </comment>
    <comment ref="O174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Mzdy sestričky kláštor </t>
        </r>
      </text>
    </comment>
    <comment ref="O188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Spoluúčasť obce </t>
        </r>
      </text>
    </comment>
    <comment ref="O189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Dotácia z Environfondu na rok 2021, predpokladáme podanie žiadosti vo výške 500 000,-€ ako to bolo komunikované MŽP pre rok 2021 - podanie žiadosti do 15.12.2020</t>
        </r>
      </text>
    </comment>
    <comment ref="O220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Dotácia z SFZ + spoluúčasť obce zaplatená v roku 2020</t>
        </r>
      </text>
    </comment>
    <comment ref="L189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Dotácia z Environfondu na rok 2020</t>
        </r>
      </text>
    </comment>
    <comment ref="O198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Podľa schválenej dotácie z MŽP dodávka techniky predpoklad 02/2021</t>
        </r>
      </text>
    </comment>
    <comment ref="O15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Predpoklad presunu nákladu na projekt Efektívna verejná správa od 01/2021 - čakáme na rozhodnutie 
</t>
        </r>
      </text>
    </comment>
    <comment ref="O22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Predpoklad vysokých nákladov spojených s pandémiou COVID 19 aj v roku 2021. Náklady budeme požadovať preplatiť refundačne cez OU </t>
        </r>
      </text>
    </comment>
    <comment ref="M22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Časť nákladov na čisticie prostriedky a dezinfekciu je refundovaná OU 2800 + 3400 € </t>
        </r>
      </text>
    </comment>
    <comment ref="O35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Predpokladáme výmenu regulačnej stanice plynu </t>
        </r>
      </text>
    </comment>
    <comment ref="M43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Zvýšený náklad kvôli komplexnej revízii elektriny vo všetkých obecných budovách </t>
        </r>
      </text>
    </comment>
    <comment ref="O43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Revízia elektriny v budove bývalej Jednoty a ročné revízie plynu</t>
        </r>
      </text>
    </comment>
    <comment ref="O52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Zvýšenie poistenia Elektronabíjacia stanica a zariadenia pre zberný dvor</t>
        </r>
      </text>
    </comment>
    <comment ref="M61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Nárast bankových poplatkov v roku 2020</t>
        </r>
      </text>
    </comment>
    <comment ref="O61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Stabilizácia poplatkov - používanie bankomatových kariet na vklady hotovosti bez poplatku </t>
        </r>
      </text>
    </comment>
    <comment ref="O65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Dotácia od štátu na ščítanie obyvateľov , domov a bytov </t>
        </r>
      </text>
    </comment>
    <comment ref="M65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Dotácia na ščítanie obyvateľov, domov a bytov </t>
        </r>
      </text>
    </comment>
    <comment ref="O73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Povinné revízie hasiacich prístrojov a zariadení </t>
        </r>
      </text>
    </comment>
    <comment ref="O86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Nutné opravy ulica Kerta, Námestie Jána Pavla II, Cintorínska, Nová, Anny Lesznai a Družstevná </t>
        </r>
      </text>
    </comment>
    <comment ref="O92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Spustenie zberu a likvidácie kuchynského odpadu, BRKO a nový spôsob výberu poplatkov za likvidáciu komunálneho odpadu na základe presnej váhy a následného zúčtovania.</t>
        </r>
      </text>
    </comment>
    <comment ref="O136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Zvýšenie mzdových nákladov </t>
        </r>
      </text>
    </comment>
    <comment ref="O139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Príprva žiadosti o NFP </t>
        </r>
      </text>
    </comment>
    <comment ref="M138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Nákup oblečenia pre MSS Hrušovčan </t>
        </r>
      </text>
    </comment>
    <comment ref="O140" authorId="0">
      <text>
        <r>
          <rPr>
            <b/>
            <sz val="9"/>
            <rFont val="Segoe UI"/>
            <family val="0"/>
          </rPr>
          <t>FENČÁK Ján:</t>
        </r>
        <r>
          <rPr>
            <sz val="9"/>
            <rFont val="Segoe UI"/>
            <family val="0"/>
          </rPr>
          <t xml:space="preserve">
Úprava projektovej dokumentácie 
</t>
        </r>
      </text>
    </comment>
    <comment ref="O142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Predpokladaná dotácia z Fondu na podporu umenia</t>
        </r>
      </text>
    </comment>
    <comment ref="M126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Ponížené čerpanie dotácie z dôvodu prerušenia súťaže ( pandémie COVID 19 )
</t>
        </r>
      </text>
    </comment>
    <comment ref="O95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Poplatky za verejné obstarávanie projektu Zberný dvor </t>
        </r>
      </text>
    </comment>
    <comment ref="O126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Ponížená dotácia z dôvodu výpadku PD ( pandémia COVID -19)</t>
        </r>
      </text>
    </comment>
    <comment ref="O156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Oprava dlažby a dverí Dom smútku </t>
        </r>
      </text>
    </comment>
    <comment ref="O158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Ponížená dotácia z dôvodu krátenia PD (pandémia COVID-19)</t>
        </r>
      </text>
    </comment>
    <comment ref="O167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Od 12.2020 má ŠKD 2 vychovávateľky </t>
        </r>
      </text>
    </comment>
    <comment ref="O201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Dotácia z akčného plánu NRO bez spoluúčasti obce - plnenie 03 - 05.2021</t>
        </r>
      </text>
    </comment>
    <comment ref="M202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Verejné obstarávanie projektu </t>
        </r>
      </text>
    </comment>
    <comment ref="O204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Plnenie sa očakáva v 03-08/2021</t>
        </r>
      </text>
    </comment>
    <comment ref="O205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Dotácia Ministerstvo školstva SR </t>
        </r>
      </text>
    </comment>
    <comment ref="O210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Žiadosť o NFP z fondu na podporu umenia na rok 2021</t>
        </r>
      </text>
    </comment>
    <comment ref="O214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Dotácia z PSK pre projektovú dokumentáciu na Cyklotrasu Ondava </t>
        </r>
      </text>
    </comment>
    <comment ref="O221" authorId="0">
      <text>
        <r>
          <rPr>
            <b/>
            <sz val="9"/>
            <rFont val="Segoe UI"/>
            <family val="2"/>
          </rPr>
          <t>FENČÁK Ján:</t>
        </r>
        <r>
          <rPr>
            <sz val="9"/>
            <rFont val="Segoe UI"/>
            <family val="2"/>
          </rPr>
          <t xml:space="preserve">
Podľa schváleného  NFP</t>
        </r>
      </text>
    </comment>
  </commentList>
</comments>
</file>

<file path=xl/sharedStrings.xml><?xml version="1.0" encoding="utf-8"?>
<sst xmlns="http://schemas.openxmlformats.org/spreadsheetml/2006/main" count="920" uniqueCount="322">
  <si>
    <t>starosta obce</t>
  </si>
  <si>
    <t>Ver. osvetlenie - mzda správcu, odv.</t>
  </si>
  <si>
    <t>Dotácia klubu TJ</t>
  </si>
  <si>
    <t>Dotácia klubom dôchodcov</t>
  </si>
  <si>
    <t>Výdavky na opatr. sl.- mzdy + odvody</t>
  </si>
  <si>
    <t xml:space="preserve"> </t>
  </si>
  <si>
    <t>Finančné operácie :</t>
  </si>
  <si>
    <t>Bežné výdavky :</t>
  </si>
  <si>
    <t>Cestovné náklady</t>
  </si>
  <si>
    <t>Poplatky za el. energiu,plyn</t>
  </si>
  <si>
    <t>Vodné, stočné</t>
  </si>
  <si>
    <t>Poplatky za telefón, pošt., int.</t>
  </si>
  <si>
    <t>Kanc.potreby, čist. prostr., ost. mat.</t>
  </si>
  <si>
    <t>Predplatné - ZZ, Poradca, noviny</t>
  </si>
  <si>
    <t>Pracovné odevy</t>
  </si>
  <si>
    <t xml:space="preserve">Potraviny - min.voda </t>
  </si>
  <si>
    <t>Služ. auto - PHL, oleje</t>
  </si>
  <si>
    <t>Poplatky za parkovacie známky</t>
  </si>
  <si>
    <t>Údržba budov a priestorov Ocú</t>
  </si>
  <si>
    <t>Inzercia, propagácia obce</t>
  </si>
  <si>
    <t>Všeob. služby - úpr.terénu,revízie</t>
  </si>
  <si>
    <t>Stravovanie prac. Ocú</t>
  </si>
  <si>
    <t>Odmeny na DoVP</t>
  </si>
  <si>
    <t>Mzda, odvody kontrolóra obce</t>
  </si>
  <si>
    <t>Mzda správcu CO</t>
  </si>
  <si>
    <t>Mzda, odvody preventivára PO</t>
  </si>
  <si>
    <t>Mzda prac. stav. činnosti</t>
  </si>
  <si>
    <t>Pohrebníctvo - mzda, odv. správcu</t>
  </si>
  <si>
    <t>Spolu bežné výdavky</t>
  </si>
  <si>
    <t>Kapitálové výdavky :</t>
  </si>
  <si>
    <t>Splácanie istiny - úver</t>
  </si>
  <si>
    <t>VÝDAVKY</t>
  </si>
  <si>
    <t xml:space="preserve">   - / /  -     energie,vodné,stočné FI</t>
  </si>
  <si>
    <t>MKS-energie,vodné,stočné</t>
  </si>
  <si>
    <t>Výdavky na MŠ-mzdy+odvody + SF</t>
  </si>
  <si>
    <t>Výdavky na ZŠ - mzdy + odvody+ SF</t>
  </si>
  <si>
    <t>Výdavky na ŠKD -mzdy+odvody+SF</t>
  </si>
  <si>
    <t>Výdavky na ŠJ-mzdy + odvody + SF</t>
  </si>
  <si>
    <t>Poistné prívesu + služ.os.auta</t>
  </si>
  <si>
    <t xml:space="preserve">Obec  </t>
  </si>
  <si>
    <t>Finančná oblasť</t>
  </si>
  <si>
    <t>Civilná obrana</t>
  </si>
  <si>
    <t>Požiarna ochrana</t>
  </si>
  <si>
    <t>Stavebný poriadok</t>
  </si>
  <si>
    <t>Cestná doprava a komunikácie</t>
  </si>
  <si>
    <t>TKO - pop.za vývoz odpadu</t>
  </si>
  <si>
    <t>Nakladanie s kom.odpadmi</t>
  </si>
  <si>
    <t>Verejné osvetlenie</t>
  </si>
  <si>
    <t xml:space="preserve">ZRTV a šport </t>
  </si>
  <si>
    <t>Kultúrna činnosť</t>
  </si>
  <si>
    <t>MKS</t>
  </si>
  <si>
    <t>Pohrebníctvo</t>
  </si>
  <si>
    <t>Staroba</t>
  </si>
  <si>
    <t>MŠ</t>
  </si>
  <si>
    <t>ZŠ</t>
  </si>
  <si>
    <t>ŠKD</t>
  </si>
  <si>
    <t>ŠJ</t>
  </si>
  <si>
    <t>Údržba ver.priestranstiev</t>
  </si>
  <si>
    <t>Športové podujatia</t>
  </si>
  <si>
    <t>Spolu kap.výdavky</t>
  </si>
  <si>
    <t>Spolu finančné operácie</t>
  </si>
  <si>
    <t>Daň z mot.vozidiel</t>
  </si>
  <si>
    <t>Poplatky, odvody, dane</t>
  </si>
  <si>
    <t>Vyúčtovanie dotácií ÚPSVaR - hm.n.</t>
  </si>
  <si>
    <t>Hmotná núdza</t>
  </si>
  <si>
    <t>Obecný rozhlas</t>
  </si>
  <si>
    <t>Register obyvateľstva</t>
  </si>
  <si>
    <t>Prev.lekárske prehliadky</t>
  </si>
  <si>
    <t>Dotácie -MŠ/Rada školy</t>
  </si>
  <si>
    <t>Dotácia - Slov.červ.kríž</t>
  </si>
  <si>
    <t>Interiérové vybavenie</t>
  </si>
  <si>
    <t>Vývoz veľkok.kontajnerov</t>
  </si>
  <si>
    <t>MKS- všeob.služby+materiál</t>
  </si>
  <si>
    <t>Dom smútku - energie,vodné, stočné</t>
  </si>
  <si>
    <t>Príspevok dôch.na stravu+repr.</t>
  </si>
  <si>
    <t>Spolu bežné a kap.výd.</t>
  </si>
  <si>
    <t>Schválený rozpočet 2008</t>
  </si>
  <si>
    <t>Návrh na úpravu 2008</t>
  </si>
  <si>
    <t>Schválený rozpočet 2009</t>
  </si>
  <si>
    <t>Návrh úpravy rozpočtu 2009</t>
  </si>
  <si>
    <t>Schválený rozpočet 2010</t>
  </si>
  <si>
    <t>Reprezentačné</t>
  </si>
  <si>
    <t>Poistné majetku obce</t>
  </si>
  <si>
    <t xml:space="preserve">Spolu výdavky v € : </t>
  </si>
  <si>
    <t>Doplnenie výpočtovej a telekom.techniky</t>
  </si>
  <si>
    <t>Kult.šport.akcia-Ostrá kosa-prísp.obce</t>
  </si>
  <si>
    <t>Čerpanie rozpočtu 2010</t>
  </si>
  <si>
    <t>Správa Ocú - mzdy + odvody starostu</t>
  </si>
  <si>
    <t>Poplatky za vedenie bank. Účtov+deb.úrok</t>
  </si>
  <si>
    <t>Ver.priestr.</t>
  </si>
  <si>
    <t>Verejná zeleň-správca ver.priestr.</t>
  </si>
  <si>
    <t>P.č.</t>
  </si>
  <si>
    <t>Centrá voľného času</t>
  </si>
  <si>
    <t>ČOV a kanalizácia-vl.zdroje</t>
  </si>
  <si>
    <t>ČOV a kanalizácia-ENVIRO fond</t>
  </si>
  <si>
    <t>Celkové zúčt.rozpočtu</t>
  </si>
  <si>
    <t>Celkové príjmy</t>
  </si>
  <si>
    <t>Celkové výdavky</t>
  </si>
  <si>
    <t>Prebytok rozpočtu</t>
  </si>
  <si>
    <t>Schodok rozpočtu</t>
  </si>
  <si>
    <t>Rekapitulácia rozpočtu</t>
  </si>
  <si>
    <t>Kolkové známky-elektron.podania</t>
  </si>
  <si>
    <t>Reg.centra obce-bežné výd.-vl.+cudzie</t>
  </si>
  <si>
    <t>Verejná zeleň - všeob. mat.+všeob.služby</t>
  </si>
  <si>
    <t>Nákup kníh do obecnej knižnice</t>
  </si>
  <si>
    <t>DS+cintorín-všeob.mat.+služby+DOVP</t>
  </si>
  <si>
    <t>PO-dotácia pož.zboru</t>
  </si>
  <si>
    <t>Rek.Kaštieľa - vyprac.žiadosti o NFP</t>
  </si>
  <si>
    <t>Ján Fenčák</t>
  </si>
  <si>
    <t>licencie - softvér</t>
  </si>
  <si>
    <t>Údržba výp. techniky, internet, softvéru</t>
  </si>
  <si>
    <t>verejné obstarávanie</t>
  </si>
  <si>
    <t>Údržba ver.a vian.osvetlenia, DOVP</t>
  </si>
  <si>
    <t>ÚPSVaR-Rodina a práca-prísp.</t>
  </si>
  <si>
    <t>multif.ihrisko-proj.dokumentácia</t>
  </si>
  <si>
    <t>Dotácia pre iné subj./SANDOW,inštitút vzdel.</t>
  </si>
  <si>
    <t xml:space="preserve">Ostatné náklady,zb.nádoby </t>
  </si>
  <si>
    <t>splácanie leasingu-os.automobil-istina</t>
  </si>
  <si>
    <t>Opatrovateľská služba, staroba</t>
  </si>
  <si>
    <t>Nákup strojov, zariadení-server</t>
  </si>
  <si>
    <t>Oprava veľkok.kont.údržba zb.miesta</t>
  </si>
  <si>
    <t>Dohody o VP pri údržbe OR, dok.materiálu</t>
  </si>
  <si>
    <t>príspevok SAD-ke,prepravné</t>
  </si>
  <si>
    <t>šport.krúžok-žiaci, dorast</t>
  </si>
  <si>
    <t xml:space="preserve">Odmeny na DoVP - TJ </t>
  </si>
  <si>
    <t>oprava strechy MŠ/MKS-živ.pohroma</t>
  </si>
  <si>
    <t>PSK/PO na 770.výr.obce-folkl.skupiny</t>
  </si>
  <si>
    <t>FS Hrušovčan</t>
  </si>
  <si>
    <t>Vypr.arch.-urban.štúdie-cintorín</t>
  </si>
  <si>
    <t>Ost.čin.pre starších,inter.vyb.,štart.</t>
  </si>
  <si>
    <t>ČOV a kanal.-zdroje VVS, a-s-KE</t>
  </si>
  <si>
    <t>spl.krátk.úveru na rek.a mod.ver.osv.</t>
  </si>
  <si>
    <t>Daň z mot.vozidiel LADA NIVA,zák.popl.</t>
  </si>
  <si>
    <t>územný plán obce-vl.prostr.</t>
  </si>
  <si>
    <t>§54 - mzdy a odvody/ÚPSVaR+TaS</t>
  </si>
  <si>
    <t>úprava klubu dôchodcov,ost.služby</t>
  </si>
  <si>
    <t>DPH / z istiny služ.auta/</t>
  </si>
  <si>
    <t>úrok/ z istiny služ.auta /</t>
  </si>
  <si>
    <t>Odmeny poslancom a zapis.OZ</t>
  </si>
  <si>
    <t>BOZP //Prac.zdr.služba-od 2015</t>
  </si>
  <si>
    <t>PVŠS/Register obyvat.-čerp.dotácie</t>
  </si>
  <si>
    <t>PVŠS/Cestná doprava - čerp.dot.pr.</t>
  </si>
  <si>
    <t xml:space="preserve">   -   / /   -údržba kosačiek, píl +PHM</t>
  </si>
  <si>
    <t>PVŠS- Čerpanie dotácie na ŽP</t>
  </si>
  <si>
    <t>Kult.pod.Ocú-Folkl.slávn,Mesiac úcty....</t>
  </si>
  <si>
    <t>Partnerské mestá a obce</t>
  </si>
  <si>
    <t>Div.krúžok/ divadelníci</t>
  </si>
  <si>
    <t xml:space="preserve">     -  / /  -    energie, materiál,služby</t>
  </si>
  <si>
    <t xml:space="preserve">    -  / /  -  energie, materiál, služby</t>
  </si>
  <si>
    <t xml:space="preserve">   -  / /  -  energie, materiál,služby</t>
  </si>
  <si>
    <t>splác.za budovu a pozemky Jednota</t>
  </si>
  <si>
    <t>Nákup DDHM/......</t>
  </si>
  <si>
    <t>spl.leas./úveru na opravu komunikácií</t>
  </si>
  <si>
    <t>Skutočné plnenie 2016</t>
  </si>
  <si>
    <t>Návrh rozpočtu na rok 2018</t>
  </si>
  <si>
    <t>DPZ- štátna dotácia pre hasičov</t>
  </si>
  <si>
    <t>kanc.potr. poštovné-obec/stav.úrad</t>
  </si>
  <si>
    <t>Vyprac.žiadostí k projektom,ver.obst.</t>
  </si>
  <si>
    <t>Údržba ver.priestr., výruby-DOVP</t>
  </si>
  <si>
    <t>poplatky za rozhlas-SOZA, O2 a iné</t>
  </si>
  <si>
    <t>Zníženie EN budov Ocú-vl.bežné výd.</t>
  </si>
  <si>
    <t>Aktiv.činnosť+ §52-materiál, náradie</t>
  </si>
  <si>
    <t>Ob.Studne-Jurovka, Bikáč-vl.pr.</t>
  </si>
  <si>
    <t>Studňa Bikáč-vl.+cudzie</t>
  </si>
  <si>
    <t>Studňa Jurovka-vl.+cudzie</t>
  </si>
  <si>
    <t>stav.úpravy Rímskok.kostola</t>
  </si>
  <si>
    <t>Merače rýchlostí- vl.+cudzie</t>
  </si>
  <si>
    <t>Nákup rozhl.ústredne</t>
  </si>
  <si>
    <t>Zníž.EN budov Ocú a MŠ-proj.d.-vl.pr.</t>
  </si>
  <si>
    <t xml:space="preserve">             - stav.práce-prostr. EÚ a ŠR</t>
  </si>
  <si>
    <t xml:space="preserve">             - stav.práce - rez.fond-prost.</t>
  </si>
  <si>
    <t xml:space="preserve">     - stav.práce,PD, stav.dozor-úver</t>
  </si>
  <si>
    <t>Spr.Ocú - M+O aparát</t>
  </si>
  <si>
    <t>Správa Ocú - M+O/údržba</t>
  </si>
  <si>
    <t>Opatrenia mimo vodn.t.-rez.fond+cud.</t>
  </si>
  <si>
    <t>PO - ost.služby,repr.,štartovné,poistenie</t>
  </si>
  <si>
    <t>polepy aut.zast,, ver.obst,vytýčenie...</t>
  </si>
  <si>
    <t>DOVP-zimná údržba ciest + materiál</t>
  </si>
  <si>
    <t>§ 50j-čerp.na M+O a prísp.obce</t>
  </si>
  <si>
    <t>Oprava hav.stavu šatní TJ/zab.zariad.</t>
  </si>
  <si>
    <t>Vedenie ob. kroniky a knižnice-DOVP</t>
  </si>
  <si>
    <t>Školenia, kurzy ,členstvo ZMOS, popl.DCOM</t>
  </si>
  <si>
    <t>Servis, údržba auta-FABIA, VW Jetta</t>
  </si>
  <si>
    <t>nákup potravín k vareniu-potr.účet ŠJ</t>
  </si>
  <si>
    <t>spl.kontok.úveru/Zníž.EN+ §54</t>
  </si>
  <si>
    <t>Údržba budovy Jednoty</t>
  </si>
  <si>
    <t>Doplnenie dopr.značenia a označ.ulíc</t>
  </si>
  <si>
    <t>Vybavenie D.kultúry/projektor,plátno..</t>
  </si>
  <si>
    <t>Schválený rozpočet na rok 2018</t>
  </si>
  <si>
    <t>Skutočné plnenie 2017</t>
  </si>
  <si>
    <t>očak.skut.2018</t>
  </si>
  <si>
    <t>Odmeny 2016-2018/údržba</t>
  </si>
  <si>
    <t>nemocenské dávky</t>
  </si>
  <si>
    <t>Povinný prídel do SF-rok 2016-2021</t>
  </si>
  <si>
    <t>Voľby 2016-2018</t>
  </si>
  <si>
    <t>Úroky z úveru + úrok</t>
  </si>
  <si>
    <t>PHL, údržba PO ,technik PO</t>
  </si>
  <si>
    <t>údržba m.komun.,materiál,asfalt.</t>
  </si>
  <si>
    <t>Čistenie ver.kanalizácie+opravy</t>
  </si>
  <si>
    <t>Osadenie pam.tabule/vl.+cudzie</t>
  </si>
  <si>
    <t xml:space="preserve">   -  / /  -  el. energia</t>
  </si>
  <si>
    <t>ver.obstarávania , údržba,a štúdie</t>
  </si>
  <si>
    <t xml:space="preserve">   - / /  - ost. výdavky,PHM,služby,VO</t>
  </si>
  <si>
    <t>Šport.poduj.Ocú-Poul.turnaj,.....</t>
  </si>
  <si>
    <t>Kaštieľ-ost.nákl./prestreš,arch.výskum</t>
  </si>
  <si>
    <t>Údržba NKP Kaštieľ, ver.obst.</t>
  </si>
  <si>
    <t>Fond na podp.um.-Akvizícia kníh</t>
  </si>
  <si>
    <t>Klub mládeže a detské ihrisko</t>
  </si>
  <si>
    <t>Zníženie EN budovy ZŠ-vl.+c./tep.čerp.</t>
  </si>
  <si>
    <t>Projekt.dokument.-zberný dvor/ výstavba</t>
  </si>
  <si>
    <t>kamer.systém- vl.+cudzie</t>
  </si>
  <si>
    <t>Vybavenie MŠ/vl.+ cudzie</t>
  </si>
  <si>
    <t>Studňa Kerta</t>
  </si>
  <si>
    <t>Studňa Hušták-vl.+cudzie</t>
  </si>
  <si>
    <t>Soc.podnik-auto+vybavenie</t>
  </si>
  <si>
    <t>Telocvičňa k ZŠ</t>
  </si>
  <si>
    <t>Has.zbrojnica-stav.práce +spoluúč.</t>
  </si>
  <si>
    <t>vrátka fin.zábezpeky-rozš.kapacít MŠ</t>
  </si>
  <si>
    <t>:energie, mat.služby,nájom za riad</t>
  </si>
  <si>
    <t>Hospod.činnosť a catering</t>
  </si>
  <si>
    <t>PR manager - mzda + odvody+SF</t>
  </si>
  <si>
    <t>Advok., audít., not.služby,posudky</t>
  </si>
  <si>
    <t>Mzda-//-  -doplatok obce</t>
  </si>
  <si>
    <t>Obstar.nábytku-kanc.Ocú po rekonštr.</t>
  </si>
  <si>
    <t>rozšírenie plynovodu -proj.dok.+práce</t>
  </si>
  <si>
    <t>Rozšír.kapacít MŠ-proj.dok.-vl.</t>
  </si>
  <si>
    <t>Detský park Huštáčik-vl.+cudzie</t>
  </si>
  <si>
    <t>rozšírenie kapacít MŠ-vl.+cudzie</t>
  </si>
  <si>
    <t>Hosp.činnosť a catering-náklady</t>
  </si>
  <si>
    <t xml:space="preserve">V Nižnom Hrušove :  Návrh rozpočtov 2019-2021 , dňa: 12.12.2018 </t>
  </si>
  <si>
    <t>COOP Jednota-detské ihrisko</t>
  </si>
  <si>
    <t>prístupová cesta ku Kaštieľu</t>
  </si>
  <si>
    <t>Finančná komisia : zasadnutie dňa : 19.12.2018</t>
  </si>
  <si>
    <t xml:space="preserve">     Rozpočet obce Nižný Hrušov na rok 2019     </t>
  </si>
  <si>
    <t xml:space="preserve">           Rozpočty obce Nižný Hrušov na r.2020-2021</t>
  </si>
  <si>
    <t>Schválený rozpočet na rok 2019</t>
  </si>
  <si>
    <t>Rozpočet na rok 2020</t>
  </si>
  <si>
    <t>Rozpočet na rok 2021</t>
  </si>
  <si>
    <t>Rozpočet obce na rok 2019 schválený OZ dňa 28.12.2018 , uznesením č. 16/2018</t>
  </si>
  <si>
    <t>Návrh 1.úpravy rozpočtu 2019</t>
  </si>
  <si>
    <t>Fond na podporu umenia-Akvizícia kníh, dot.</t>
  </si>
  <si>
    <t>Voľby 2019</t>
  </si>
  <si>
    <t>Vybavenie MŠ+ schodolez/ cudzie</t>
  </si>
  <si>
    <t>Vybavenie MŠ+ schodolez/vlastné</t>
  </si>
  <si>
    <t>splác.za budovu a pozemky Jednota/ rez.fond</t>
  </si>
  <si>
    <t>Soc.podnik-auto+vybavenie/ vlastné</t>
  </si>
  <si>
    <t>Zníženie EN bud.ZŠ-cudzie/zateplenie+tep.čerp.</t>
  </si>
  <si>
    <t xml:space="preserve">    - vlastné- rez.fond/zateplenie+tep.čerp.</t>
  </si>
  <si>
    <t>Výst.pož.zbrojnice/MV SR-cudzie pr.z r.2018</t>
  </si>
  <si>
    <t>Výst.pož.zbrojnice/vlastné- spoluúčasť</t>
  </si>
  <si>
    <t>úprava miestnych komunik.-proj.dokum.</t>
  </si>
  <si>
    <t>Studňa Kerta-vlastné</t>
  </si>
  <si>
    <t>Studňa Kerta-cudzie/SAŽP</t>
  </si>
  <si>
    <t>Soc.podnik- auto+vybavenie/ cudzie</t>
  </si>
  <si>
    <t xml:space="preserve">V Nižnom Hrušove :  Návrh 1.úpravy rozpočtu  2019, dňa: 23.08.2019 </t>
  </si>
  <si>
    <t>Návrh 1.úpravy rozpočtu obce na rok 2019 schválený OZ dňa ................ , uznesením č.....................</t>
  </si>
  <si>
    <t>ČOV a kanalizácia-ENVIRO fond-dot.</t>
  </si>
  <si>
    <t>Povinný prídel do SF-rok 2019-2021</t>
  </si>
  <si>
    <t xml:space="preserve">  V Ý D A V K Y  -   Návrh 1.zmeny rozpočtu obce Nižný Hrušov na rok 2019     </t>
  </si>
  <si>
    <t>Skutočné plnenie 2018</t>
  </si>
  <si>
    <t>Rozšírenie kapacít MŠ-bežné</t>
  </si>
  <si>
    <t>BOZP //Prac.zdr.služba-od 2016</t>
  </si>
  <si>
    <t>Pamätník J.Jurovčáka</t>
  </si>
  <si>
    <t>Údržba ver.priestr., DOVP</t>
  </si>
  <si>
    <t>Mužská spev.skupina Hrušovčan</t>
  </si>
  <si>
    <t xml:space="preserve">             - stav.práce - vl.prostr.</t>
  </si>
  <si>
    <t>Soc.podnik-bežné výdavky</t>
  </si>
  <si>
    <t>ver.obstaráv.,materiál, popl.za ovládanie</t>
  </si>
  <si>
    <t>TJ-zab.zariad., internet</t>
  </si>
  <si>
    <t>POD - Zazelenanie svahu cintorína</t>
  </si>
  <si>
    <t>Varovný a vyrozum.systém</t>
  </si>
  <si>
    <t xml:space="preserve">DPZ- štátna dotácia pre hasičov </t>
  </si>
  <si>
    <t>Zníženie EN bud.ZŠ-vl.+c./zatepl/tep.čerp.</t>
  </si>
  <si>
    <t>miestne komun.-proj.dok./Rek.komunikácií</t>
  </si>
  <si>
    <t>Ver.osvetlenie - el.energia</t>
  </si>
  <si>
    <t>Poistné prívesu + služ.os.áut</t>
  </si>
  <si>
    <t>Servis, údržba áuta-FABIA, VW Jetta</t>
  </si>
  <si>
    <t>rozhl.ústr./Závlah.systém TJ /FZ-tribúna</t>
  </si>
  <si>
    <t>Mzda prac. stav. Činnosti-z dotácie</t>
  </si>
  <si>
    <t>Doplnenie dopr.znač.a označ.ulíc, ost.</t>
  </si>
  <si>
    <t>Nákup kníh do ob.knižnice+spoluúčasť</t>
  </si>
  <si>
    <t>Nízkouhlíková stratégia obce+spoluúč.</t>
  </si>
  <si>
    <t>Skutočné plnenie 2019</t>
  </si>
  <si>
    <t>očak.skut.2020</t>
  </si>
  <si>
    <t>Schválený rozpočtu obce na rok 2020</t>
  </si>
  <si>
    <t>Návrh rozpočtu obce  na rok 2022</t>
  </si>
  <si>
    <t>Návrh rozpočtu obce na rok 2023</t>
  </si>
  <si>
    <t>Finančná komisia : zasadnutie dňa : ...........</t>
  </si>
  <si>
    <t>Rozpočet obce na rok 2021 schválený OZ dňa ............. , uznesením č.............</t>
  </si>
  <si>
    <t>Návrh rozpočtu obce na rok 2021</t>
  </si>
  <si>
    <t>Odmeny 2018-2019/údržba</t>
  </si>
  <si>
    <t>Prenájom zariadení/tlačiarne</t>
  </si>
  <si>
    <t>hojdačky pre deti</t>
  </si>
  <si>
    <t>nemocenské dávky-PN 10 dní</t>
  </si>
  <si>
    <t>Centrálna úradná tabuľa</t>
  </si>
  <si>
    <t>Príspevok dôch.na stravu+repr.+PHM dod.</t>
  </si>
  <si>
    <t>Vojnové hroby-zúčt.dotácie</t>
  </si>
  <si>
    <t>Poplatky, odvody,prev.prehliadky 2020</t>
  </si>
  <si>
    <t>Povinný prídel do soc.fondu</t>
  </si>
  <si>
    <t>Voľby 2018-2020, Sčítanie obyvateľov</t>
  </si>
  <si>
    <t>COVID-19</t>
  </si>
  <si>
    <t>Územný plán obce-prípr.časť-DOVP</t>
  </si>
  <si>
    <t>Vyprac.žiadostí k projektom,ver.obst.,pokuta</t>
  </si>
  <si>
    <t>Ost.náklady,zb.nádoby/správca odp.hosp.</t>
  </si>
  <si>
    <t>Čistenie ver.kan.+opravy/PCB látky</t>
  </si>
  <si>
    <t>Šport.poduj.-Poul.turnaj,Varenie guľášu</t>
  </si>
  <si>
    <t>Vyúčtov. dotácií ÚPSVaR-strava ZŠ, MŠ</t>
  </si>
  <si>
    <t>El.nabíjacia stanica-projekt, stanica</t>
  </si>
  <si>
    <t>úprava chodníkov Hôrky-proj.dok.</t>
  </si>
  <si>
    <t>spl.úveru na opravu komunikácií/SLSP</t>
  </si>
  <si>
    <t>na Sčítanie obyvateľov : 2.006,-€, .............</t>
  </si>
  <si>
    <t>Zmena územn.plánu obce</t>
  </si>
  <si>
    <t>multif.ihrisko-proj.dokum,a stav.práce</t>
  </si>
  <si>
    <t>ŠJ- digestor</t>
  </si>
  <si>
    <t>Cyklotrasa-vl.+cudzie</t>
  </si>
  <si>
    <t xml:space="preserve">TKO-pop.za vývoz TKO odpadu,veľk.kont. </t>
  </si>
  <si>
    <t>MAS-rekonštrukcia chodníkov</t>
  </si>
  <si>
    <t>Vybavenie knižnice -vl+cudzie</t>
  </si>
  <si>
    <t xml:space="preserve">V Nižnom Hrušove :  Návrh rozpočtov 2021-2023 , dňa:01.12.2020 </t>
  </si>
  <si>
    <t>Očakávaná skutočnosť 2020: prebytok 2020 = 34.850,- € / z toho sa vyčleňujú nevyčerpané prostriedky na multif.ihrisko : 30.000,- €, nevyčerp.</t>
  </si>
  <si>
    <t xml:space="preserve">     Návrh zmeny rozpočtu obce Nižný Hrušov na rok 2020   </t>
  </si>
  <si>
    <t xml:space="preserve">           Návrh rozpočtov obce Nižný Hrušov na r.2021-2023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</si>
</sst>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k&quot;"/>
    <numFmt numFmtId="181" formatCode="#,##0.00\ &quot;Sk&quot;"/>
    <numFmt numFmtId="182" formatCode="[$-41B]d\.\ mmmm\ yyyy"/>
    <numFmt numFmtId="183" formatCode="#,##0.0"/>
    <numFmt numFmtId="184" formatCode="#,##0.00\ &quot;€&quot;"/>
    <numFmt numFmtId="185" formatCode="#,##0.000"/>
    <numFmt numFmtId="186" formatCode="#,##0.0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17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62"/>
      <name val="Arial"/>
      <family val="0"/>
    </font>
    <font>
      <sz val="9"/>
      <color indexed="17"/>
      <name val="Arial"/>
      <family val="0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7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/>
    </xf>
    <xf numFmtId="3" fontId="12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3" fontId="6" fillId="34" borderId="10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13" fillId="36" borderId="10" xfId="0" applyFont="1" applyFill="1" applyBorder="1" applyAlignment="1">
      <alignment/>
    </xf>
    <xf numFmtId="3" fontId="13" fillId="36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right"/>
    </xf>
    <xf numFmtId="0" fontId="6" fillId="37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6" fillId="0" borderId="11" xfId="0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right"/>
    </xf>
    <xf numFmtId="0" fontId="6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2" fillId="36" borderId="10" xfId="0" applyFont="1" applyFill="1" applyBorder="1" applyAlignment="1">
      <alignment/>
    </xf>
    <xf numFmtId="3" fontId="12" fillId="36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3" fontId="6" fillId="38" borderId="10" xfId="0" applyNumberFormat="1" applyFont="1" applyFill="1" applyBorder="1" applyAlignment="1">
      <alignment horizontal="right"/>
    </xf>
    <xf numFmtId="0" fontId="6" fillId="38" borderId="10" xfId="0" applyNumberFormat="1" applyFont="1" applyFill="1" applyBorder="1" applyAlignment="1">
      <alignment horizontal="right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39" borderId="10" xfId="0" applyFont="1" applyFill="1" applyBorder="1" applyAlignment="1">
      <alignment/>
    </xf>
    <xf numFmtId="3" fontId="6" fillId="39" borderId="10" xfId="0" applyNumberFormat="1" applyFont="1" applyFill="1" applyBorder="1" applyAlignment="1">
      <alignment horizontal="right"/>
    </xf>
    <xf numFmtId="0" fontId="6" fillId="39" borderId="10" xfId="0" applyNumberFormat="1" applyFont="1" applyFill="1" applyBorder="1" applyAlignment="1">
      <alignment horizontal="right"/>
    </xf>
    <xf numFmtId="0" fontId="0" fillId="39" borderId="10" xfId="0" applyFill="1" applyBorder="1" applyAlignment="1">
      <alignment/>
    </xf>
    <xf numFmtId="0" fontId="62" fillId="0" borderId="10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 horizontal="right"/>
    </xf>
    <xf numFmtId="0" fontId="20" fillId="35" borderId="10" xfId="0" applyFont="1" applyFill="1" applyBorder="1" applyAlignment="1">
      <alignment/>
    </xf>
    <xf numFmtId="3" fontId="20" fillId="35" borderId="10" xfId="0" applyNumberFormat="1" applyFont="1" applyFill="1" applyBorder="1" applyAlignment="1">
      <alignment horizontal="right"/>
    </xf>
    <xf numFmtId="3" fontId="62" fillId="38" borderId="10" xfId="0" applyNumberFormat="1" applyFont="1" applyFill="1" applyBorder="1" applyAlignment="1">
      <alignment horizontal="right"/>
    </xf>
    <xf numFmtId="3" fontId="21" fillId="34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1" fillId="34" borderId="10" xfId="0" applyFont="1" applyFill="1" applyBorder="1" applyAlignment="1">
      <alignment/>
    </xf>
    <xf numFmtId="0" fontId="23" fillId="0" borderId="0" xfId="0" applyFont="1" applyAlignment="1">
      <alignment/>
    </xf>
    <xf numFmtId="0" fontId="12" fillId="38" borderId="10" xfId="0" applyFont="1" applyFill="1" applyBorder="1" applyAlignment="1">
      <alignment/>
    </xf>
    <xf numFmtId="3" fontId="12" fillId="38" borderId="10" xfId="0" applyNumberFormat="1" applyFont="1" applyFill="1" applyBorder="1" applyAlignment="1">
      <alignment horizontal="right"/>
    </xf>
    <xf numFmtId="0" fontId="9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3" fillId="38" borderId="10" xfId="0" applyFont="1" applyFill="1" applyBorder="1" applyAlignment="1">
      <alignment/>
    </xf>
    <xf numFmtId="3" fontId="13" fillId="38" borderId="10" xfId="0" applyNumberFormat="1" applyFont="1" applyFill="1" applyBorder="1" applyAlignment="1">
      <alignment horizontal="right"/>
    </xf>
    <xf numFmtId="0" fontId="10" fillId="38" borderId="10" xfId="0" applyFont="1" applyFill="1" applyBorder="1" applyAlignment="1">
      <alignment/>
    </xf>
    <xf numFmtId="3" fontId="7" fillId="38" borderId="10" xfId="0" applyNumberFormat="1" applyFont="1" applyFill="1" applyBorder="1" applyAlignment="1">
      <alignment horizontal="right"/>
    </xf>
    <xf numFmtId="0" fontId="16" fillId="38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4" fillId="0" borderId="12" xfId="0" applyFont="1" applyBorder="1" applyAlignment="1">
      <alignment horizontal="center" wrapText="1"/>
    </xf>
    <xf numFmtId="0" fontId="64" fillId="0" borderId="11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1"/>
  <sheetViews>
    <sheetView zoomScalePageLayoutView="0" workbookViewId="0" topLeftCell="A1">
      <selection activeCell="B1" sqref="A1:R277"/>
    </sheetView>
  </sheetViews>
  <sheetFormatPr defaultColWidth="9.140625" defaultRowHeight="12.75"/>
  <cols>
    <col min="1" max="1" width="6.00390625" style="0" customWidth="1"/>
    <col min="2" max="2" width="26.7109375" style="0" customWidth="1"/>
    <col min="3" max="3" width="25.00390625" style="0" hidden="1" customWidth="1"/>
    <col min="4" max="4" width="20.8515625" style="0" hidden="1" customWidth="1"/>
    <col min="5" max="5" width="33.421875" style="0" hidden="1" customWidth="1"/>
    <col min="6" max="6" width="11.421875" style="0" hidden="1" customWidth="1"/>
    <col min="7" max="7" width="33.8515625" style="0" hidden="1" customWidth="1"/>
    <col min="8" max="8" width="14.7109375" style="0" hidden="1" customWidth="1"/>
    <col min="9" max="9" width="12.7109375" style="0" hidden="1" customWidth="1"/>
    <col min="10" max="13" width="12.7109375" style="0" customWidth="1"/>
    <col min="14" max="14" width="8.8515625" style="0" hidden="1" customWidth="1"/>
    <col min="15" max="17" width="12.7109375" style="0" customWidth="1"/>
  </cols>
  <sheetData>
    <row r="2" spans="2:17" ht="20.25" customHeight="1">
      <c r="B2" s="102" t="s">
        <v>233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O2" s="62"/>
      <c r="P2" s="8"/>
      <c r="Q2" s="8"/>
    </row>
    <row r="3" spans="2:17" ht="15.7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O3" s="8"/>
      <c r="P3" s="8"/>
      <c r="Q3" s="8"/>
    </row>
    <row r="4" spans="2:15" ht="24" customHeight="1">
      <c r="B4" s="106" t="s">
        <v>234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O4" s="2"/>
    </row>
    <row r="5" spans="2:13" ht="17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6" ht="20.25">
      <c r="B6" s="1"/>
      <c r="C6" s="2"/>
      <c r="D6" s="2"/>
      <c r="I6" s="103" t="s">
        <v>31</v>
      </c>
      <c r="J6" s="103"/>
      <c r="K6" s="1"/>
      <c r="L6" s="1"/>
      <c r="M6" s="1"/>
      <c r="O6" s="1"/>
      <c r="P6" s="1"/>
    </row>
    <row r="7" spans="1:17" s="3" customFormat="1" ht="26.25" customHeight="1">
      <c r="A7" s="107" t="s">
        <v>91</v>
      </c>
      <c r="B7" s="104"/>
      <c r="C7" s="105" t="s">
        <v>76</v>
      </c>
      <c r="D7" s="105" t="s">
        <v>77</v>
      </c>
      <c r="E7" s="105" t="s">
        <v>78</v>
      </c>
      <c r="F7" s="105"/>
      <c r="G7" s="105" t="s">
        <v>79</v>
      </c>
      <c r="H7" s="105" t="s">
        <v>80</v>
      </c>
      <c r="I7" s="105" t="s">
        <v>86</v>
      </c>
      <c r="J7" s="100" t="s">
        <v>153</v>
      </c>
      <c r="K7" s="100" t="s">
        <v>189</v>
      </c>
      <c r="L7" s="100" t="s">
        <v>188</v>
      </c>
      <c r="M7" s="100" t="s">
        <v>190</v>
      </c>
      <c r="N7" s="100" t="s">
        <v>154</v>
      </c>
      <c r="O7" s="100" t="s">
        <v>235</v>
      </c>
      <c r="P7" s="100" t="s">
        <v>236</v>
      </c>
      <c r="Q7" s="100" t="s">
        <v>237</v>
      </c>
    </row>
    <row r="8" spans="1:17" s="3" customFormat="1" ht="18" customHeight="1">
      <c r="A8" s="108"/>
      <c r="B8" s="104"/>
      <c r="C8" s="105"/>
      <c r="D8" s="105"/>
      <c r="E8" s="105"/>
      <c r="F8" s="105"/>
      <c r="G8" s="105"/>
      <c r="H8" s="105"/>
      <c r="I8" s="105"/>
      <c r="J8" s="101"/>
      <c r="K8" s="101"/>
      <c r="L8" s="101"/>
      <c r="M8" s="101"/>
      <c r="N8" s="101"/>
      <c r="O8" s="101"/>
      <c r="P8" s="101"/>
      <c r="Q8" s="101"/>
    </row>
    <row r="9" spans="1:17" ht="12.75">
      <c r="A9" s="38"/>
      <c r="B9" s="12" t="s">
        <v>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1"/>
      <c r="O9" s="13"/>
      <c r="P9" s="13"/>
      <c r="Q9" s="13"/>
    </row>
    <row r="10" spans="1:17" ht="12.75">
      <c r="A10" s="38">
        <v>1</v>
      </c>
      <c r="B10" s="66" t="s">
        <v>87</v>
      </c>
      <c r="C10" s="14">
        <v>2340000</v>
      </c>
      <c r="D10" s="14">
        <v>2340000</v>
      </c>
      <c r="E10" s="14">
        <v>2340000</v>
      </c>
      <c r="F10" s="14">
        <v>77674</v>
      </c>
      <c r="G10" s="14">
        <v>72116</v>
      </c>
      <c r="H10" s="14">
        <v>72116</v>
      </c>
      <c r="I10" s="14">
        <v>26643</v>
      </c>
      <c r="J10" s="14">
        <v>34028</v>
      </c>
      <c r="K10" s="14">
        <v>32212</v>
      </c>
      <c r="L10" s="14">
        <v>45327</v>
      </c>
      <c r="M10" s="14">
        <v>47242</v>
      </c>
      <c r="N10" s="11"/>
      <c r="O10" s="14">
        <v>52269</v>
      </c>
      <c r="P10" s="14">
        <v>53227</v>
      </c>
      <c r="Q10" s="14">
        <v>53227</v>
      </c>
    </row>
    <row r="11" spans="1:17" ht="12.75">
      <c r="A11" s="38">
        <v>2</v>
      </c>
      <c r="B11" s="66" t="s">
        <v>172</v>
      </c>
      <c r="C11" s="14"/>
      <c r="D11" s="14"/>
      <c r="E11" s="14"/>
      <c r="F11" s="14"/>
      <c r="G11" s="14"/>
      <c r="H11" s="14"/>
      <c r="I11" s="14">
        <v>40756</v>
      </c>
      <c r="J11" s="14">
        <v>48561</v>
      </c>
      <c r="K11" s="14">
        <v>47402</v>
      </c>
      <c r="L11" s="14">
        <v>53489</v>
      </c>
      <c r="M11" s="14">
        <v>59023</v>
      </c>
      <c r="N11" s="11"/>
      <c r="O11" s="14">
        <v>65505</v>
      </c>
      <c r="P11" s="14">
        <v>65505</v>
      </c>
      <c r="Q11" s="14">
        <v>65505</v>
      </c>
    </row>
    <row r="12" spans="1:17" ht="12.75">
      <c r="A12" s="38">
        <v>3</v>
      </c>
      <c r="B12" s="66" t="s">
        <v>173</v>
      </c>
      <c r="C12" s="14"/>
      <c r="D12" s="14"/>
      <c r="E12" s="14"/>
      <c r="F12" s="14"/>
      <c r="G12" s="14"/>
      <c r="H12" s="14"/>
      <c r="I12" s="14"/>
      <c r="J12" s="14">
        <v>17434</v>
      </c>
      <c r="K12" s="14">
        <v>14285</v>
      </c>
      <c r="L12" s="67">
        <v>17051</v>
      </c>
      <c r="M12" s="14">
        <v>17597</v>
      </c>
      <c r="N12" s="11"/>
      <c r="O12" s="67">
        <v>20939</v>
      </c>
      <c r="P12" s="67">
        <v>20939</v>
      </c>
      <c r="Q12" s="67">
        <v>20939</v>
      </c>
    </row>
    <row r="13" spans="1:17" ht="12.75">
      <c r="A13" s="38">
        <v>4</v>
      </c>
      <c r="B13" s="13" t="s">
        <v>134</v>
      </c>
      <c r="C13" s="14"/>
      <c r="D13" s="14"/>
      <c r="E13" s="14"/>
      <c r="F13" s="14"/>
      <c r="G13" s="14"/>
      <c r="H13" s="14"/>
      <c r="I13" s="14"/>
      <c r="J13" s="14">
        <v>35774</v>
      </c>
      <c r="K13" s="14">
        <v>59950</v>
      </c>
      <c r="L13" s="14">
        <v>41457</v>
      </c>
      <c r="M13" s="14">
        <v>57003</v>
      </c>
      <c r="N13" s="11"/>
      <c r="O13" s="14">
        <v>778</v>
      </c>
      <c r="P13" s="14">
        <v>0</v>
      </c>
      <c r="Q13" s="14">
        <v>0</v>
      </c>
    </row>
    <row r="14" spans="1:17" ht="12.75">
      <c r="A14" s="38">
        <v>5</v>
      </c>
      <c r="B14" s="13" t="s">
        <v>220</v>
      </c>
      <c r="C14" s="14"/>
      <c r="D14" s="14"/>
      <c r="E14" s="14"/>
      <c r="F14" s="14"/>
      <c r="G14" s="14"/>
      <c r="H14" s="14"/>
      <c r="I14" s="14"/>
      <c r="J14" s="14">
        <v>0</v>
      </c>
      <c r="K14" s="14">
        <v>3358</v>
      </c>
      <c r="L14" s="14">
        <v>7919</v>
      </c>
      <c r="M14" s="14">
        <v>9254</v>
      </c>
      <c r="N14" s="11"/>
      <c r="O14" s="14">
        <v>11146</v>
      </c>
      <c r="P14" s="14">
        <v>11146</v>
      </c>
      <c r="Q14" s="14">
        <v>11146</v>
      </c>
    </row>
    <row r="15" spans="1:17" ht="12.75">
      <c r="A15" s="38">
        <v>6</v>
      </c>
      <c r="B15" s="13" t="s">
        <v>191</v>
      </c>
      <c r="C15" s="14">
        <v>50000</v>
      </c>
      <c r="D15" s="14">
        <v>50000</v>
      </c>
      <c r="E15" s="14">
        <v>50000</v>
      </c>
      <c r="F15" s="14">
        <v>1660</v>
      </c>
      <c r="G15" s="15">
        <v>0</v>
      </c>
      <c r="H15" s="14">
        <v>1000</v>
      </c>
      <c r="I15" s="14">
        <v>1000</v>
      </c>
      <c r="J15" s="14">
        <v>90</v>
      </c>
      <c r="K15" s="14">
        <v>165</v>
      </c>
      <c r="L15" s="14">
        <v>0</v>
      </c>
      <c r="M15" s="14">
        <v>567</v>
      </c>
      <c r="N15" s="11"/>
      <c r="O15" s="14">
        <v>0</v>
      </c>
      <c r="P15" s="14">
        <v>0</v>
      </c>
      <c r="Q15" s="14">
        <v>0</v>
      </c>
    </row>
    <row r="16" spans="1:17" ht="12.75">
      <c r="A16" s="38">
        <v>7</v>
      </c>
      <c r="B16" s="13" t="s">
        <v>8</v>
      </c>
      <c r="C16" s="14">
        <v>5000</v>
      </c>
      <c r="D16" s="14">
        <v>5000</v>
      </c>
      <c r="E16" s="14">
        <v>5000</v>
      </c>
      <c r="F16" s="15">
        <v>166</v>
      </c>
      <c r="G16" s="15">
        <v>120</v>
      </c>
      <c r="H16" s="15">
        <v>120</v>
      </c>
      <c r="I16" s="14">
        <v>102</v>
      </c>
      <c r="J16" s="15">
        <v>232</v>
      </c>
      <c r="K16" s="15">
        <v>86</v>
      </c>
      <c r="L16" s="15">
        <v>90</v>
      </c>
      <c r="M16" s="15">
        <v>45</v>
      </c>
      <c r="N16" s="11"/>
      <c r="O16" s="15">
        <v>60</v>
      </c>
      <c r="P16" s="15">
        <v>60</v>
      </c>
      <c r="Q16" s="15">
        <v>60</v>
      </c>
    </row>
    <row r="17" spans="1:17" ht="12.75">
      <c r="A17" s="38">
        <v>8</v>
      </c>
      <c r="B17" s="13" t="s">
        <v>9</v>
      </c>
      <c r="C17" s="14">
        <v>450000</v>
      </c>
      <c r="D17" s="14">
        <v>664000</v>
      </c>
      <c r="E17" s="14">
        <v>664000</v>
      </c>
      <c r="F17" s="14">
        <v>22041</v>
      </c>
      <c r="G17" s="14">
        <v>11624</v>
      </c>
      <c r="H17" s="14">
        <v>11624</v>
      </c>
      <c r="I17" s="14">
        <v>16555</v>
      </c>
      <c r="J17" s="14">
        <v>9731</v>
      </c>
      <c r="K17" s="14">
        <v>4709</v>
      </c>
      <c r="L17" s="14">
        <v>3480</v>
      </c>
      <c r="M17" s="14">
        <v>11730</v>
      </c>
      <c r="N17" s="11"/>
      <c r="O17" s="14">
        <v>4200</v>
      </c>
      <c r="P17" s="14">
        <v>4200</v>
      </c>
      <c r="Q17" s="14">
        <v>4200</v>
      </c>
    </row>
    <row r="18" spans="1:17" ht="12.75">
      <c r="A18" s="38">
        <v>9</v>
      </c>
      <c r="B18" s="13" t="s">
        <v>10</v>
      </c>
      <c r="C18" s="14">
        <v>50000</v>
      </c>
      <c r="D18" s="14">
        <v>50000</v>
      </c>
      <c r="E18" s="14">
        <v>50000</v>
      </c>
      <c r="F18" s="14">
        <v>1660</v>
      </c>
      <c r="G18" s="14">
        <v>1590</v>
      </c>
      <c r="H18" s="14">
        <v>1590</v>
      </c>
      <c r="I18" s="14">
        <v>1400</v>
      </c>
      <c r="J18" s="14">
        <v>112</v>
      </c>
      <c r="K18" s="14">
        <v>546</v>
      </c>
      <c r="L18" s="14">
        <v>300</v>
      </c>
      <c r="M18" s="14">
        <v>228</v>
      </c>
      <c r="N18" s="11"/>
      <c r="O18" s="14">
        <v>230</v>
      </c>
      <c r="P18" s="14">
        <v>230</v>
      </c>
      <c r="Q18" s="14">
        <v>230</v>
      </c>
    </row>
    <row r="19" spans="1:17" ht="12.75">
      <c r="A19" s="38">
        <v>10</v>
      </c>
      <c r="B19" s="13" t="s">
        <v>11</v>
      </c>
      <c r="C19" s="14">
        <v>110000</v>
      </c>
      <c r="D19" s="14">
        <v>110000</v>
      </c>
      <c r="E19" s="14">
        <v>110000</v>
      </c>
      <c r="F19" s="14">
        <v>3651</v>
      </c>
      <c r="G19" s="14">
        <v>4000</v>
      </c>
      <c r="H19" s="14">
        <v>4000</v>
      </c>
      <c r="I19" s="14">
        <v>3332</v>
      </c>
      <c r="J19" s="14">
        <v>2950</v>
      </c>
      <c r="K19" s="14">
        <v>3422</v>
      </c>
      <c r="L19" s="14">
        <v>2900</v>
      </c>
      <c r="M19" s="14">
        <v>3854</v>
      </c>
      <c r="N19" s="11"/>
      <c r="O19" s="14">
        <v>3860</v>
      </c>
      <c r="P19" s="14">
        <v>3860</v>
      </c>
      <c r="Q19" s="14">
        <v>3860</v>
      </c>
    </row>
    <row r="20" spans="1:17" ht="12.75">
      <c r="A20" s="38">
        <v>11</v>
      </c>
      <c r="B20" s="13" t="s">
        <v>84</v>
      </c>
      <c r="C20" s="14">
        <v>40000</v>
      </c>
      <c r="D20" s="14">
        <v>114000</v>
      </c>
      <c r="E20" s="15">
        <v>0</v>
      </c>
      <c r="F20" s="15"/>
      <c r="G20" s="15">
        <v>0</v>
      </c>
      <c r="H20" s="15">
        <v>0</v>
      </c>
      <c r="I20" s="15">
        <v>1106</v>
      </c>
      <c r="J20" s="14">
        <v>135</v>
      </c>
      <c r="K20" s="14">
        <v>473</v>
      </c>
      <c r="L20" s="14">
        <v>0</v>
      </c>
      <c r="M20" s="14">
        <v>32</v>
      </c>
      <c r="N20" s="11"/>
      <c r="O20" s="14">
        <v>0</v>
      </c>
      <c r="P20" s="14">
        <v>0</v>
      </c>
      <c r="Q20" s="14">
        <v>0</v>
      </c>
    </row>
    <row r="21" spans="1:17" ht="12.75">
      <c r="A21" s="38">
        <v>12</v>
      </c>
      <c r="B21" s="13" t="s">
        <v>12</v>
      </c>
      <c r="C21" s="14">
        <v>60000</v>
      </c>
      <c r="D21" s="14">
        <v>60000</v>
      </c>
      <c r="E21" s="14">
        <v>60000</v>
      </c>
      <c r="F21" s="14">
        <v>1992</v>
      </c>
      <c r="G21" s="14">
        <v>2300</v>
      </c>
      <c r="H21" s="14">
        <v>2000</v>
      </c>
      <c r="I21" s="14">
        <v>1705</v>
      </c>
      <c r="J21" s="14">
        <v>9151</v>
      </c>
      <c r="K21" s="14">
        <v>9508</v>
      </c>
      <c r="L21" s="14">
        <v>3500</v>
      </c>
      <c r="M21" s="14">
        <v>14672</v>
      </c>
      <c r="N21" s="11"/>
      <c r="O21" s="14">
        <v>4500</v>
      </c>
      <c r="P21" s="14">
        <v>4500</v>
      </c>
      <c r="Q21" s="14">
        <v>4500</v>
      </c>
    </row>
    <row r="22" spans="1:17" ht="12.75">
      <c r="A22" s="38">
        <v>13</v>
      </c>
      <c r="B22" s="13" t="s">
        <v>119</v>
      </c>
      <c r="C22" s="14">
        <v>20000</v>
      </c>
      <c r="D22" s="14">
        <v>7000</v>
      </c>
      <c r="E22" s="14">
        <v>20000</v>
      </c>
      <c r="F22" s="15">
        <v>664</v>
      </c>
      <c r="G22" s="15">
        <v>500</v>
      </c>
      <c r="H22" s="15">
        <v>0</v>
      </c>
      <c r="I22" s="14">
        <v>413</v>
      </c>
      <c r="J22" s="15">
        <v>433</v>
      </c>
      <c r="K22" s="15">
        <v>245</v>
      </c>
      <c r="L22" s="15">
        <v>0</v>
      </c>
      <c r="M22" s="15">
        <v>1511</v>
      </c>
      <c r="N22" s="11"/>
      <c r="O22" s="15">
        <v>0</v>
      </c>
      <c r="P22" s="15">
        <v>0</v>
      </c>
      <c r="Q22" s="15">
        <v>0</v>
      </c>
    </row>
    <row r="23" spans="1:17" ht="12.75">
      <c r="A23" s="38">
        <v>14</v>
      </c>
      <c r="B23" s="13" t="s">
        <v>70</v>
      </c>
      <c r="C23" s="15"/>
      <c r="D23" s="15"/>
      <c r="E23" s="15"/>
      <c r="F23" s="15">
        <v>0</v>
      </c>
      <c r="G23" s="15">
        <v>115</v>
      </c>
      <c r="H23" s="15">
        <v>300</v>
      </c>
      <c r="I23" s="15">
        <v>0</v>
      </c>
      <c r="J23" s="15">
        <v>761</v>
      </c>
      <c r="K23" s="15">
        <v>320</v>
      </c>
      <c r="L23" s="15">
        <v>0</v>
      </c>
      <c r="M23" s="15">
        <v>757</v>
      </c>
      <c r="N23" s="11"/>
      <c r="O23" s="15">
        <v>0</v>
      </c>
      <c r="P23" s="15">
        <v>0</v>
      </c>
      <c r="Q23" s="15">
        <v>0</v>
      </c>
    </row>
    <row r="24" spans="1:17" ht="12.75">
      <c r="A24" s="38">
        <v>15</v>
      </c>
      <c r="B24" s="13" t="s">
        <v>13</v>
      </c>
      <c r="C24" s="14">
        <v>29000</v>
      </c>
      <c r="D24" s="14">
        <v>33000</v>
      </c>
      <c r="E24" s="14">
        <v>29000</v>
      </c>
      <c r="F24" s="15">
        <v>963</v>
      </c>
      <c r="G24" s="15">
        <v>910</v>
      </c>
      <c r="H24" s="15">
        <v>700</v>
      </c>
      <c r="I24" s="14">
        <v>777</v>
      </c>
      <c r="J24" s="15">
        <v>555</v>
      </c>
      <c r="K24" s="15">
        <v>423</v>
      </c>
      <c r="L24" s="15">
        <v>390</v>
      </c>
      <c r="M24" s="15">
        <v>826</v>
      </c>
      <c r="N24" s="11"/>
      <c r="O24" s="15">
        <v>550</v>
      </c>
      <c r="P24" s="15">
        <v>550</v>
      </c>
      <c r="Q24" s="15">
        <v>550</v>
      </c>
    </row>
    <row r="25" spans="1:17" ht="12.75">
      <c r="A25" s="38">
        <v>16</v>
      </c>
      <c r="B25" s="13" t="s">
        <v>14</v>
      </c>
      <c r="C25" s="14">
        <v>1000</v>
      </c>
      <c r="D25" s="14">
        <v>1000</v>
      </c>
      <c r="E25" s="14">
        <v>1000</v>
      </c>
      <c r="F25" s="15">
        <v>33</v>
      </c>
      <c r="G25" s="15">
        <v>61</v>
      </c>
      <c r="H25" s="15">
        <v>0</v>
      </c>
      <c r="I25" s="14">
        <v>51</v>
      </c>
      <c r="J25" s="15">
        <v>91</v>
      </c>
      <c r="K25" s="15">
        <v>1283</v>
      </c>
      <c r="L25" s="15"/>
      <c r="M25" s="15">
        <v>55</v>
      </c>
      <c r="N25" s="11"/>
      <c r="O25" s="15">
        <v>0</v>
      </c>
      <c r="P25" s="15">
        <v>0</v>
      </c>
      <c r="Q25" s="15">
        <v>0</v>
      </c>
    </row>
    <row r="26" spans="1:17" ht="12.75">
      <c r="A26" s="38">
        <v>17</v>
      </c>
      <c r="B26" s="13" t="s">
        <v>81</v>
      </c>
      <c r="C26" s="14">
        <v>40000</v>
      </c>
      <c r="D26" s="14">
        <v>40000</v>
      </c>
      <c r="E26" s="14">
        <v>40000</v>
      </c>
      <c r="F26" s="14">
        <v>1328</v>
      </c>
      <c r="G26" s="14">
        <v>1328</v>
      </c>
      <c r="H26" s="14">
        <v>1000</v>
      </c>
      <c r="I26" s="14">
        <v>1130</v>
      </c>
      <c r="J26" s="14">
        <v>991</v>
      </c>
      <c r="K26" s="14">
        <v>927</v>
      </c>
      <c r="L26" s="14">
        <v>750</v>
      </c>
      <c r="M26" s="14">
        <v>1412</v>
      </c>
      <c r="N26" s="11"/>
      <c r="O26" s="14">
        <v>1000</v>
      </c>
      <c r="P26" s="14">
        <v>1000</v>
      </c>
      <c r="Q26" s="14">
        <v>1000</v>
      </c>
    </row>
    <row r="27" spans="1:17" ht="12.75">
      <c r="A27" s="38">
        <v>18</v>
      </c>
      <c r="B27" s="13" t="s">
        <v>15</v>
      </c>
      <c r="C27" s="14">
        <v>4500</v>
      </c>
      <c r="D27" s="15"/>
      <c r="E27" s="14">
        <v>4500</v>
      </c>
      <c r="F27" s="15"/>
      <c r="G27" s="14">
        <v>4500</v>
      </c>
      <c r="H27" s="15">
        <v>0</v>
      </c>
      <c r="I27" s="14">
        <v>232</v>
      </c>
      <c r="J27" s="15">
        <v>110</v>
      </c>
      <c r="K27" s="15">
        <v>54</v>
      </c>
      <c r="L27" s="15">
        <v>60</v>
      </c>
      <c r="M27" s="15">
        <v>115</v>
      </c>
      <c r="N27" s="11"/>
      <c r="O27" s="15">
        <v>115</v>
      </c>
      <c r="P27" s="15">
        <v>115</v>
      </c>
      <c r="Q27" s="15">
        <v>115</v>
      </c>
    </row>
    <row r="28" spans="1:17" ht="12.75">
      <c r="A28" s="38">
        <v>19</v>
      </c>
      <c r="B28" s="13" t="s">
        <v>109</v>
      </c>
      <c r="C28" s="14"/>
      <c r="D28" s="15"/>
      <c r="E28" s="14"/>
      <c r="F28" s="15"/>
      <c r="G28" s="14"/>
      <c r="H28" s="15"/>
      <c r="I28" s="14"/>
      <c r="J28" s="15">
        <v>1300</v>
      </c>
      <c r="K28" s="15">
        <v>1820</v>
      </c>
      <c r="L28" s="15">
        <v>1820</v>
      </c>
      <c r="M28" s="15">
        <v>1547</v>
      </c>
      <c r="N28" s="11"/>
      <c r="O28" s="15">
        <v>2000</v>
      </c>
      <c r="P28" s="15">
        <v>1820</v>
      </c>
      <c r="Q28" s="15">
        <v>1820</v>
      </c>
    </row>
    <row r="29" spans="1:17" ht="12.75">
      <c r="A29" s="38">
        <v>20</v>
      </c>
      <c r="B29" s="13" t="s">
        <v>16</v>
      </c>
      <c r="C29" s="14">
        <v>52000</v>
      </c>
      <c r="D29" s="14">
        <v>62000</v>
      </c>
      <c r="E29" s="14">
        <v>62000</v>
      </c>
      <c r="F29" s="14">
        <v>2058</v>
      </c>
      <c r="G29" s="14">
        <v>1800</v>
      </c>
      <c r="H29" s="14">
        <v>1800</v>
      </c>
      <c r="I29" s="14">
        <v>2211</v>
      </c>
      <c r="J29" s="14">
        <v>3738</v>
      </c>
      <c r="K29" s="14">
        <v>3842</v>
      </c>
      <c r="L29" s="14">
        <v>3000</v>
      </c>
      <c r="M29" s="14">
        <v>3860</v>
      </c>
      <c r="N29" s="11"/>
      <c r="O29" s="14">
        <v>3500</v>
      </c>
      <c r="P29" s="14">
        <v>3500</v>
      </c>
      <c r="Q29" s="14">
        <v>3500</v>
      </c>
    </row>
    <row r="30" spans="1:17" ht="12.75">
      <c r="A30" s="38">
        <v>21</v>
      </c>
      <c r="B30" s="13" t="s">
        <v>182</v>
      </c>
      <c r="C30" s="14">
        <v>20000</v>
      </c>
      <c r="D30" s="14">
        <v>40000</v>
      </c>
      <c r="E30" s="14">
        <v>30000</v>
      </c>
      <c r="F30" s="15">
        <v>996</v>
      </c>
      <c r="G30" s="14">
        <v>1100</v>
      </c>
      <c r="H30" s="15">
        <v>900</v>
      </c>
      <c r="I30" s="14">
        <v>830</v>
      </c>
      <c r="J30" s="15">
        <v>1267</v>
      </c>
      <c r="K30" s="15">
        <v>1461</v>
      </c>
      <c r="L30" s="15">
        <v>1100</v>
      </c>
      <c r="M30" s="15">
        <v>918</v>
      </c>
      <c r="N30" s="11"/>
      <c r="O30" s="15">
        <v>1000</v>
      </c>
      <c r="P30" s="15">
        <v>920</v>
      </c>
      <c r="Q30" s="15">
        <v>920</v>
      </c>
    </row>
    <row r="31" spans="1:17" ht="12.75">
      <c r="A31" s="38">
        <v>22</v>
      </c>
      <c r="B31" s="13" t="s">
        <v>38</v>
      </c>
      <c r="C31" s="14">
        <v>16000</v>
      </c>
      <c r="D31" s="14">
        <v>17000</v>
      </c>
      <c r="E31" s="14">
        <v>17000</v>
      </c>
      <c r="F31" s="15">
        <v>564</v>
      </c>
      <c r="G31" s="15">
        <v>580</v>
      </c>
      <c r="H31" s="15">
        <v>580</v>
      </c>
      <c r="I31" s="14">
        <v>475</v>
      </c>
      <c r="J31" s="15">
        <v>1034</v>
      </c>
      <c r="K31" s="15">
        <v>839</v>
      </c>
      <c r="L31" s="15">
        <v>840</v>
      </c>
      <c r="M31" s="15">
        <v>945</v>
      </c>
      <c r="N31" s="11"/>
      <c r="O31" s="15">
        <v>945</v>
      </c>
      <c r="P31" s="15">
        <v>945</v>
      </c>
      <c r="Q31" s="15">
        <v>945</v>
      </c>
    </row>
    <row r="32" spans="1:17" ht="12.75">
      <c r="A32" s="38">
        <v>23</v>
      </c>
      <c r="B32" s="13" t="s">
        <v>17</v>
      </c>
      <c r="C32" s="14">
        <v>2500</v>
      </c>
      <c r="D32" s="14">
        <v>3000</v>
      </c>
      <c r="E32" s="14">
        <v>3000</v>
      </c>
      <c r="F32" s="15">
        <v>100</v>
      </c>
      <c r="G32" s="15">
        <v>170</v>
      </c>
      <c r="H32" s="15">
        <v>100</v>
      </c>
      <c r="I32" s="14">
        <v>117</v>
      </c>
      <c r="J32" s="15">
        <v>115</v>
      </c>
      <c r="K32" s="15">
        <v>265</v>
      </c>
      <c r="L32" s="15">
        <v>260</v>
      </c>
      <c r="M32" s="15">
        <v>150</v>
      </c>
      <c r="N32" s="11"/>
      <c r="O32" s="15">
        <v>150</v>
      </c>
      <c r="P32" s="15">
        <v>150</v>
      </c>
      <c r="Q32" s="15">
        <v>150</v>
      </c>
    </row>
    <row r="33" spans="1:17" ht="12.75">
      <c r="A33" s="38">
        <v>24</v>
      </c>
      <c r="B33" s="13" t="s">
        <v>110</v>
      </c>
      <c r="C33" s="14">
        <v>35000</v>
      </c>
      <c r="D33" s="14">
        <v>30000</v>
      </c>
      <c r="E33" s="14">
        <v>35000</v>
      </c>
      <c r="F33" s="14">
        <v>1162</v>
      </c>
      <c r="G33" s="14">
        <v>1300</v>
      </c>
      <c r="H33" s="15">
        <v>800</v>
      </c>
      <c r="I33" s="14">
        <v>1165</v>
      </c>
      <c r="J33" s="14">
        <v>619</v>
      </c>
      <c r="K33" s="14">
        <v>1154</v>
      </c>
      <c r="L33" s="14">
        <v>500</v>
      </c>
      <c r="M33" s="14">
        <v>2577</v>
      </c>
      <c r="N33" s="11"/>
      <c r="O33" s="14">
        <v>500</v>
      </c>
      <c r="P33" s="14">
        <v>500</v>
      </c>
      <c r="Q33" s="14">
        <v>500</v>
      </c>
    </row>
    <row r="34" spans="1:17" ht="12.75">
      <c r="A34" s="38">
        <v>25</v>
      </c>
      <c r="B34" s="13" t="s">
        <v>18</v>
      </c>
      <c r="C34" s="14">
        <v>35000</v>
      </c>
      <c r="D34" s="14">
        <v>35000</v>
      </c>
      <c r="E34" s="14">
        <v>35000</v>
      </c>
      <c r="F34" s="14">
        <v>1162</v>
      </c>
      <c r="G34" s="14">
        <v>1650</v>
      </c>
      <c r="H34" s="14">
        <v>1100</v>
      </c>
      <c r="I34" s="14">
        <v>625</v>
      </c>
      <c r="J34" s="15">
        <v>1785</v>
      </c>
      <c r="K34" s="15">
        <v>3418</v>
      </c>
      <c r="L34" s="15">
        <v>150</v>
      </c>
      <c r="M34" s="15">
        <v>1235</v>
      </c>
      <c r="N34" s="11"/>
      <c r="O34" s="15">
        <v>200</v>
      </c>
      <c r="P34" s="15">
        <v>200</v>
      </c>
      <c r="Q34" s="15">
        <v>200</v>
      </c>
    </row>
    <row r="35" spans="1:17" ht="12.75">
      <c r="A35" s="38">
        <v>26</v>
      </c>
      <c r="B35" s="66" t="s">
        <v>185</v>
      </c>
      <c r="C35" s="14"/>
      <c r="D35" s="14"/>
      <c r="E35" s="14"/>
      <c r="F35" s="14"/>
      <c r="G35" s="14"/>
      <c r="H35" s="14"/>
      <c r="I35" s="14"/>
      <c r="J35" s="15">
        <v>0</v>
      </c>
      <c r="K35" s="15">
        <v>0</v>
      </c>
      <c r="L35" s="68">
        <v>2000</v>
      </c>
      <c r="M35" s="15">
        <v>0</v>
      </c>
      <c r="N35" s="11"/>
      <c r="O35" s="68">
        <v>2000</v>
      </c>
      <c r="P35" s="68">
        <v>2000</v>
      </c>
      <c r="Q35" s="68">
        <v>2000</v>
      </c>
    </row>
    <row r="36" spans="1:17" ht="12.75">
      <c r="A36" s="38">
        <v>27</v>
      </c>
      <c r="B36" s="13" t="s">
        <v>181</v>
      </c>
      <c r="C36" s="14">
        <v>32000</v>
      </c>
      <c r="D36" s="14">
        <v>35000</v>
      </c>
      <c r="E36" s="14">
        <v>32000</v>
      </c>
      <c r="F36" s="14">
        <v>1062</v>
      </c>
      <c r="G36" s="15">
        <v>664</v>
      </c>
      <c r="H36" s="15">
        <v>600</v>
      </c>
      <c r="I36" s="14">
        <v>413</v>
      </c>
      <c r="J36" s="15">
        <v>1835</v>
      </c>
      <c r="K36" s="15">
        <v>2521</v>
      </c>
      <c r="L36" s="15">
        <v>2270</v>
      </c>
      <c r="M36" s="15">
        <v>3750</v>
      </c>
      <c r="N36" s="11"/>
      <c r="O36" s="15">
        <v>3150</v>
      </c>
      <c r="P36" s="15">
        <v>3150</v>
      </c>
      <c r="Q36" s="15">
        <v>3150</v>
      </c>
    </row>
    <row r="37" spans="1:17" ht="12.75">
      <c r="A37" s="38">
        <v>28</v>
      </c>
      <c r="B37" s="13" t="s">
        <v>19</v>
      </c>
      <c r="C37" s="14">
        <v>10000</v>
      </c>
      <c r="D37" s="14">
        <v>14000</v>
      </c>
      <c r="E37" s="14">
        <v>10000</v>
      </c>
      <c r="F37" s="15">
        <v>332</v>
      </c>
      <c r="G37" s="15">
        <v>130</v>
      </c>
      <c r="H37" s="15">
        <v>130</v>
      </c>
      <c r="I37" s="14">
        <v>957</v>
      </c>
      <c r="J37" s="15">
        <v>2176</v>
      </c>
      <c r="K37" s="15">
        <v>1263</v>
      </c>
      <c r="L37" s="15">
        <v>1000</v>
      </c>
      <c r="M37" s="15">
        <v>1620</v>
      </c>
      <c r="N37" s="11"/>
      <c r="O37" s="15">
        <v>1000</v>
      </c>
      <c r="P37" s="15">
        <v>1000</v>
      </c>
      <c r="Q37" s="15">
        <v>1000</v>
      </c>
    </row>
    <row r="38" spans="1:17" ht="12.75">
      <c r="A38" s="38">
        <v>29</v>
      </c>
      <c r="B38" s="13" t="s">
        <v>111</v>
      </c>
      <c r="C38" s="14"/>
      <c r="D38" s="14"/>
      <c r="E38" s="14"/>
      <c r="F38" s="15"/>
      <c r="G38" s="15"/>
      <c r="H38" s="15"/>
      <c r="I38" s="14"/>
      <c r="J38" s="15">
        <v>840</v>
      </c>
      <c r="K38" s="15">
        <v>229</v>
      </c>
      <c r="L38" s="15">
        <v>200</v>
      </c>
      <c r="M38" s="15">
        <v>840</v>
      </c>
      <c r="N38" s="11"/>
      <c r="O38" s="15">
        <v>500</v>
      </c>
      <c r="P38" s="15">
        <v>200</v>
      </c>
      <c r="Q38" s="15">
        <v>200</v>
      </c>
    </row>
    <row r="39" spans="1:17" ht="15.75" customHeight="1">
      <c r="A39" s="38">
        <v>30</v>
      </c>
      <c r="B39" s="13" t="s">
        <v>20</v>
      </c>
      <c r="C39" s="14">
        <v>50000</v>
      </c>
      <c r="D39" s="14">
        <v>30000</v>
      </c>
      <c r="E39" s="14">
        <v>30000</v>
      </c>
      <c r="F39" s="15">
        <v>996</v>
      </c>
      <c r="G39" s="14">
        <v>1025</v>
      </c>
      <c r="H39" s="15">
        <v>990</v>
      </c>
      <c r="I39" s="14">
        <v>993</v>
      </c>
      <c r="J39" s="15">
        <v>3482</v>
      </c>
      <c r="K39" s="15">
        <v>5832</v>
      </c>
      <c r="L39" s="15">
        <v>2000</v>
      </c>
      <c r="M39" s="15">
        <v>1580</v>
      </c>
      <c r="N39" s="11"/>
      <c r="O39" s="15">
        <v>3000</v>
      </c>
      <c r="P39" s="15">
        <v>3000</v>
      </c>
      <c r="Q39" s="15">
        <v>3000</v>
      </c>
    </row>
    <row r="40" spans="1:17" ht="15.75" customHeight="1">
      <c r="A40" s="109"/>
      <c r="B40" s="104"/>
      <c r="C40" s="105" t="s">
        <v>76</v>
      </c>
      <c r="D40" s="105" t="s">
        <v>77</v>
      </c>
      <c r="E40" s="105" t="s">
        <v>78</v>
      </c>
      <c r="F40" s="105"/>
      <c r="G40" s="105" t="s">
        <v>79</v>
      </c>
      <c r="H40" s="105" t="s">
        <v>80</v>
      </c>
      <c r="I40" s="105" t="s">
        <v>86</v>
      </c>
      <c r="J40" s="100" t="s">
        <v>153</v>
      </c>
      <c r="K40" s="100" t="s">
        <v>189</v>
      </c>
      <c r="L40" s="100" t="s">
        <v>188</v>
      </c>
      <c r="M40" s="100" t="s">
        <v>190</v>
      </c>
      <c r="N40" s="100" t="s">
        <v>154</v>
      </c>
      <c r="O40" s="100" t="s">
        <v>235</v>
      </c>
      <c r="P40" s="100" t="s">
        <v>236</v>
      </c>
      <c r="Q40" s="100" t="s">
        <v>237</v>
      </c>
    </row>
    <row r="41" spans="1:17" ht="20.25" customHeight="1">
      <c r="A41" s="110"/>
      <c r="B41" s="104"/>
      <c r="C41" s="105"/>
      <c r="D41" s="105"/>
      <c r="E41" s="105"/>
      <c r="F41" s="105"/>
      <c r="G41" s="105"/>
      <c r="H41" s="105"/>
      <c r="I41" s="105"/>
      <c r="J41" s="101"/>
      <c r="K41" s="101"/>
      <c r="L41" s="101"/>
      <c r="M41" s="101"/>
      <c r="N41" s="101"/>
      <c r="O41" s="101"/>
      <c r="P41" s="101"/>
      <c r="Q41" s="101"/>
    </row>
    <row r="42" spans="1:17" ht="12" customHeight="1">
      <c r="A42" s="38">
        <v>31</v>
      </c>
      <c r="B42" s="13" t="s">
        <v>160</v>
      </c>
      <c r="C42" s="14"/>
      <c r="D42" s="14"/>
      <c r="E42" s="14"/>
      <c r="F42" s="15"/>
      <c r="G42" s="14"/>
      <c r="H42" s="15"/>
      <c r="I42" s="14"/>
      <c r="J42" s="15">
        <v>0</v>
      </c>
      <c r="K42" s="15">
        <v>5920</v>
      </c>
      <c r="L42" s="15">
        <v>9700</v>
      </c>
      <c r="M42" s="15">
        <v>10995</v>
      </c>
      <c r="N42" s="11"/>
      <c r="O42" s="15">
        <v>0</v>
      </c>
      <c r="P42" s="15">
        <v>0</v>
      </c>
      <c r="Q42" s="15">
        <v>0</v>
      </c>
    </row>
    <row r="43" spans="1:17" ht="12" customHeight="1">
      <c r="A43" s="38">
        <v>32</v>
      </c>
      <c r="B43" s="13" t="s">
        <v>192</v>
      </c>
      <c r="C43" s="14"/>
      <c r="D43" s="14"/>
      <c r="E43" s="14"/>
      <c r="F43" s="15"/>
      <c r="G43" s="14"/>
      <c r="H43" s="15"/>
      <c r="I43" s="14"/>
      <c r="J43" s="15">
        <v>0</v>
      </c>
      <c r="K43" s="15">
        <v>531</v>
      </c>
      <c r="L43" s="15">
        <v>0</v>
      </c>
      <c r="M43" s="15">
        <v>653</v>
      </c>
      <c r="N43" s="11"/>
      <c r="O43" s="15">
        <v>0</v>
      </c>
      <c r="P43" s="15">
        <v>0</v>
      </c>
      <c r="Q43" s="15">
        <v>0</v>
      </c>
    </row>
    <row r="44" spans="1:17" ht="12" customHeight="1">
      <c r="A44" s="38">
        <v>33</v>
      </c>
      <c r="B44" s="13" t="s">
        <v>136</v>
      </c>
      <c r="C44" s="14"/>
      <c r="D44" s="14"/>
      <c r="E44" s="14"/>
      <c r="F44" s="15"/>
      <c r="G44" s="14"/>
      <c r="H44" s="15"/>
      <c r="I44" s="14"/>
      <c r="J44" s="15">
        <v>526</v>
      </c>
      <c r="K44" s="15">
        <v>526</v>
      </c>
      <c r="L44" s="15">
        <v>526</v>
      </c>
      <c r="M44" s="15">
        <v>526</v>
      </c>
      <c r="N44" s="11"/>
      <c r="O44" s="15">
        <v>219</v>
      </c>
      <c r="P44" s="15">
        <v>0</v>
      </c>
      <c r="Q44" s="15">
        <v>0</v>
      </c>
    </row>
    <row r="45" spans="1:17" ht="12" customHeight="1">
      <c r="A45" s="38">
        <v>34</v>
      </c>
      <c r="B45" s="13" t="s">
        <v>137</v>
      </c>
      <c r="C45" s="14"/>
      <c r="D45" s="14"/>
      <c r="E45" s="14"/>
      <c r="F45" s="15"/>
      <c r="G45" s="14"/>
      <c r="H45" s="15"/>
      <c r="I45" s="14"/>
      <c r="J45" s="15">
        <v>444</v>
      </c>
      <c r="K45" s="15">
        <v>303</v>
      </c>
      <c r="L45" s="15">
        <v>153</v>
      </c>
      <c r="M45" s="15">
        <v>155</v>
      </c>
      <c r="N45" s="11"/>
      <c r="O45" s="15">
        <v>17</v>
      </c>
      <c r="P45" s="15">
        <v>0</v>
      </c>
      <c r="Q45" s="15">
        <v>0</v>
      </c>
    </row>
    <row r="46" spans="1:17" ht="12.75">
      <c r="A46" s="38">
        <v>35</v>
      </c>
      <c r="B46" s="13" t="s">
        <v>221</v>
      </c>
      <c r="C46" s="14">
        <v>100000</v>
      </c>
      <c r="D46" s="14">
        <v>182000</v>
      </c>
      <c r="E46" s="14">
        <v>100000</v>
      </c>
      <c r="F46" s="14">
        <v>3319</v>
      </c>
      <c r="G46" s="14">
        <v>3450</v>
      </c>
      <c r="H46" s="14">
        <v>2000</v>
      </c>
      <c r="I46" s="14">
        <v>3052</v>
      </c>
      <c r="J46" s="14">
        <v>10320</v>
      </c>
      <c r="K46" s="14">
        <v>5984</v>
      </c>
      <c r="L46" s="14">
        <v>2000</v>
      </c>
      <c r="M46" s="14">
        <v>8540</v>
      </c>
      <c r="N46" s="11"/>
      <c r="O46" s="14">
        <v>3500</v>
      </c>
      <c r="P46" s="14">
        <v>3500</v>
      </c>
      <c r="Q46" s="14">
        <v>3500</v>
      </c>
    </row>
    <row r="47" spans="1:17" ht="12.75">
      <c r="A47" s="38">
        <v>36</v>
      </c>
      <c r="B47" s="13" t="s">
        <v>67</v>
      </c>
      <c r="C47" s="15"/>
      <c r="D47" s="15"/>
      <c r="E47" s="15"/>
      <c r="F47" s="15">
        <v>0</v>
      </c>
      <c r="G47" s="15">
        <v>10</v>
      </c>
      <c r="H47" s="15">
        <v>0</v>
      </c>
      <c r="I47" s="15">
        <v>12</v>
      </c>
      <c r="J47" s="15">
        <v>0</v>
      </c>
      <c r="K47" s="15">
        <v>10</v>
      </c>
      <c r="L47" s="15">
        <v>0</v>
      </c>
      <c r="M47" s="15">
        <v>0</v>
      </c>
      <c r="N47" s="11"/>
      <c r="O47" s="15">
        <v>0</v>
      </c>
      <c r="P47" s="15">
        <v>0</v>
      </c>
      <c r="Q47" s="15">
        <v>0</v>
      </c>
    </row>
    <row r="48" spans="1:17" ht="12.75">
      <c r="A48" s="38">
        <v>37</v>
      </c>
      <c r="B48" s="13" t="s">
        <v>21</v>
      </c>
      <c r="C48" s="14">
        <v>57000</v>
      </c>
      <c r="D48" s="14">
        <v>60000</v>
      </c>
      <c r="E48" s="14">
        <v>60000</v>
      </c>
      <c r="F48" s="14">
        <v>1992</v>
      </c>
      <c r="G48" s="14">
        <v>2560</v>
      </c>
      <c r="H48" s="14">
        <v>2560</v>
      </c>
      <c r="I48" s="14">
        <v>2514</v>
      </c>
      <c r="J48" s="14">
        <v>2570</v>
      </c>
      <c r="K48" s="14">
        <v>2939</v>
      </c>
      <c r="L48" s="14">
        <v>2420</v>
      </c>
      <c r="M48" s="14">
        <v>2240</v>
      </c>
      <c r="N48" s="11"/>
      <c r="O48" s="14">
        <v>2250</v>
      </c>
      <c r="P48" s="14">
        <v>2250</v>
      </c>
      <c r="Q48" s="14">
        <v>2250</v>
      </c>
    </row>
    <row r="49" spans="1:17" ht="12.75">
      <c r="A49" s="38">
        <v>38</v>
      </c>
      <c r="B49" s="13" t="s">
        <v>62</v>
      </c>
      <c r="C49" s="14">
        <v>36000</v>
      </c>
      <c r="D49" s="14">
        <v>3000</v>
      </c>
      <c r="E49" s="14">
        <v>3000</v>
      </c>
      <c r="F49" s="15">
        <v>100</v>
      </c>
      <c r="G49" s="15">
        <v>210</v>
      </c>
      <c r="H49" s="15">
        <v>100</v>
      </c>
      <c r="I49" s="14">
        <v>65</v>
      </c>
      <c r="J49" s="15">
        <v>275</v>
      </c>
      <c r="K49" s="15">
        <v>311</v>
      </c>
      <c r="L49" s="15">
        <v>300</v>
      </c>
      <c r="M49" s="15">
        <v>423</v>
      </c>
      <c r="N49" s="11"/>
      <c r="O49" s="15">
        <v>425</v>
      </c>
      <c r="P49" s="15">
        <v>425</v>
      </c>
      <c r="Q49" s="15">
        <v>425</v>
      </c>
    </row>
    <row r="50" spans="1:17" ht="12.75">
      <c r="A50" s="38">
        <v>39</v>
      </c>
      <c r="B50" s="13" t="s">
        <v>82</v>
      </c>
      <c r="C50" s="14">
        <v>40000</v>
      </c>
      <c r="D50" s="14">
        <v>40000</v>
      </c>
      <c r="E50" s="14">
        <v>40000</v>
      </c>
      <c r="F50" s="14">
        <v>1328</v>
      </c>
      <c r="G50" s="14">
        <v>1328</v>
      </c>
      <c r="H50" s="14">
        <v>1328</v>
      </c>
      <c r="I50" s="14">
        <v>1487</v>
      </c>
      <c r="J50" s="14">
        <v>2238</v>
      </c>
      <c r="K50" s="14">
        <v>1500</v>
      </c>
      <c r="L50" s="14">
        <v>1900</v>
      </c>
      <c r="M50" s="14">
        <v>2440</v>
      </c>
      <c r="N50" s="11"/>
      <c r="O50" s="14">
        <v>2720</v>
      </c>
      <c r="P50" s="14">
        <v>2720</v>
      </c>
      <c r="Q50" s="14">
        <v>2720</v>
      </c>
    </row>
    <row r="51" spans="1:17" ht="12.75">
      <c r="A51" s="38">
        <v>40</v>
      </c>
      <c r="B51" s="13" t="s">
        <v>193</v>
      </c>
      <c r="C51" s="14">
        <v>10000</v>
      </c>
      <c r="D51" s="14">
        <v>10000</v>
      </c>
      <c r="E51" s="14">
        <v>10000</v>
      </c>
      <c r="F51" s="15">
        <v>332</v>
      </c>
      <c r="G51" s="15">
        <v>332</v>
      </c>
      <c r="H51" s="15">
        <v>332</v>
      </c>
      <c r="I51" s="14">
        <v>357</v>
      </c>
      <c r="J51" s="15">
        <v>773</v>
      </c>
      <c r="K51" s="15">
        <v>944</v>
      </c>
      <c r="L51" s="15">
        <v>1146</v>
      </c>
      <c r="M51" s="15">
        <v>870</v>
      </c>
      <c r="N51" s="11"/>
      <c r="O51" s="15">
        <v>1285</v>
      </c>
      <c r="P51" s="15">
        <v>1285</v>
      </c>
      <c r="Q51" s="15">
        <v>1285</v>
      </c>
    </row>
    <row r="52" spans="1:17" ht="12.75">
      <c r="A52" s="38">
        <v>41</v>
      </c>
      <c r="B52" s="13" t="s">
        <v>101</v>
      </c>
      <c r="C52" s="15"/>
      <c r="D52" s="15"/>
      <c r="E52" s="15"/>
      <c r="F52" s="15">
        <v>0</v>
      </c>
      <c r="G52" s="15">
        <v>400</v>
      </c>
      <c r="H52" s="15">
        <v>100</v>
      </c>
      <c r="I52" s="15">
        <v>532</v>
      </c>
      <c r="J52" s="15">
        <v>152</v>
      </c>
      <c r="K52" s="15">
        <v>0</v>
      </c>
      <c r="L52" s="15">
        <v>0</v>
      </c>
      <c r="M52" s="15">
        <v>0</v>
      </c>
      <c r="N52" s="11"/>
      <c r="O52" s="15">
        <v>0</v>
      </c>
      <c r="P52" s="15">
        <v>0</v>
      </c>
      <c r="Q52" s="15">
        <v>0</v>
      </c>
    </row>
    <row r="53" spans="1:17" ht="12.75">
      <c r="A53" s="38">
        <v>42</v>
      </c>
      <c r="B53" s="13" t="s">
        <v>138</v>
      </c>
      <c r="C53" s="14">
        <v>114000</v>
      </c>
      <c r="D53" s="14">
        <v>114000</v>
      </c>
      <c r="E53" s="14">
        <v>114000</v>
      </c>
      <c r="F53" s="14">
        <v>3784</v>
      </c>
      <c r="G53" s="14">
        <v>3784</v>
      </c>
      <c r="H53" s="14">
        <v>3784</v>
      </c>
      <c r="I53" s="14">
        <v>1774</v>
      </c>
      <c r="J53" s="14">
        <v>4074</v>
      </c>
      <c r="K53" s="14">
        <v>2024</v>
      </c>
      <c r="L53" s="14">
        <v>4230</v>
      </c>
      <c r="M53" s="14">
        <v>3650</v>
      </c>
      <c r="N53" s="11"/>
      <c r="O53" s="14">
        <v>3000</v>
      </c>
      <c r="P53" s="14">
        <v>3000</v>
      </c>
      <c r="Q53" s="14">
        <v>3000</v>
      </c>
    </row>
    <row r="54" spans="1:17" ht="12.75">
      <c r="A54" s="38">
        <v>43</v>
      </c>
      <c r="B54" s="13" t="s">
        <v>22</v>
      </c>
      <c r="C54" s="14">
        <v>1000</v>
      </c>
      <c r="D54" s="14">
        <v>5000</v>
      </c>
      <c r="E54" s="14">
        <v>5000</v>
      </c>
      <c r="F54" s="15">
        <v>166</v>
      </c>
      <c r="G54" s="15">
        <v>600</v>
      </c>
      <c r="H54" s="15">
        <v>500</v>
      </c>
      <c r="I54" s="14">
        <v>1325</v>
      </c>
      <c r="J54" s="15">
        <v>104</v>
      </c>
      <c r="K54" s="15">
        <v>0</v>
      </c>
      <c r="L54" s="15">
        <v>0</v>
      </c>
      <c r="M54" s="15">
        <v>3110</v>
      </c>
      <c r="N54" s="11"/>
      <c r="O54" s="15">
        <v>500</v>
      </c>
      <c r="P54" s="15">
        <v>500</v>
      </c>
      <c r="Q54" s="15">
        <v>500</v>
      </c>
    </row>
    <row r="55" spans="1:17" ht="13.5" customHeight="1">
      <c r="A55" s="38">
        <v>44</v>
      </c>
      <c r="B55" s="13" t="s">
        <v>61</v>
      </c>
      <c r="C55" s="15"/>
      <c r="D55" s="15"/>
      <c r="E55" s="15"/>
      <c r="F55" s="15"/>
      <c r="G55" s="15">
        <v>163</v>
      </c>
      <c r="H55" s="15">
        <v>163</v>
      </c>
      <c r="I55" s="15">
        <v>163</v>
      </c>
      <c r="J55" s="15">
        <v>231</v>
      </c>
      <c r="K55" s="15">
        <v>274</v>
      </c>
      <c r="L55" s="15">
        <v>274</v>
      </c>
      <c r="M55" s="15">
        <v>0</v>
      </c>
      <c r="N55" s="11"/>
      <c r="O55" s="15">
        <v>0</v>
      </c>
      <c r="P55" s="15">
        <v>0</v>
      </c>
      <c r="Q55" s="15">
        <v>0</v>
      </c>
    </row>
    <row r="56" spans="1:17" ht="12" customHeight="1" hidden="1">
      <c r="A56" s="38"/>
      <c r="B56" s="13" t="s">
        <v>68</v>
      </c>
      <c r="C56" s="15"/>
      <c r="D56" s="15"/>
      <c r="E56" s="15"/>
      <c r="F56" s="15"/>
      <c r="G56" s="15">
        <v>34</v>
      </c>
      <c r="H56" s="15"/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1"/>
      <c r="O56" s="15"/>
      <c r="P56" s="15"/>
      <c r="Q56" s="15"/>
    </row>
    <row r="57" spans="1:17" ht="12.75" customHeight="1">
      <c r="A57" s="38">
        <v>45</v>
      </c>
      <c r="B57" s="13" t="s">
        <v>69</v>
      </c>
      <c r="C57" s="15"/>
      <c r="D57" s="15"/>
      <c r="E57" s="15"/>
      <c r="F57" s="15"/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200</v>
      </c>
      <c r="N57" s="11"/>
      <c r="O57" s="15">
        <v>200</v>
      </c>
      <c r="P57" s="15">
        <v>200</v>
      </c>
      <c r="Q57" s="15">
        <v>200</v>
      </c>
    </row>
    <row r="58" spans="1:17" ht="12.75">
      <c r="A58" s="38">
        <v>46</v>
      </c>
      <c r="B58" s="13" t="s">
        <v>115</v>
      </c>
      <c r="C58" s="14"/>
      <c r="D58" s="14"/>
      <c r="E58" s="14"/>
      <c r="F58" s="14"/>
      <c r="G58" s="15">
        <v>830</v>
      </c>
      <c r="H58" s="15"/>
      <c r="I58" s="15">
        <v>100</v>
      </c>
      <c r="J58" s="15">
        <v>1000</v>
      </c>
      <c r="K58" s="15">
        <v>0</v>
      </c>
      <c r="L58" s="15">
        <v>0</v>
      </c>
      <c r="M58" s="15">
        <v>0</v>
      </c>
      <c r="N58" s="11"/>
      <c r="O58" s="15">
        <v>0</v>
      </c>
      <c r="P58" s="15">
        <v>0</v>
      </c>
      <c r="Q58" s="15">
        <v>0</v>
      </c>
    </row>
    <row r="59" spans="1:17" s="9" customFormat="1" ht="12.75">
      <c r="A59" s="39"/>
      <c r="B59" s="16" t="s">
        <v>39</v>
      </c>
      <c r="C59" s="17">
        <f aca="true" t="shared" si="0" ref="C59:M59">SUM(C10:C58)</f>
        <v>3810000</v>
      </c>
      <c r="D59" s="17">
        <f t="shared" si="0"/>
        <v>4154000</v>
      </c>
      <c r="E59" s="17">
        <f t="shared" si="0"/>
        <v>3959500</v>
      </c>
      <c r="F59" s="17">
        <f t="shared" si="0"/>
        <v>131285</v>
      </c>
      <c r="G59" s="17">
        <f t="shared" si="0"/>
        <v>121384</v>
      </c>
      <c r="H59" s="17">
        <f t="shared" si="0"/>
        <v>112417</v>
      </c>
      <c r="I59" s="17">
        <f t="shared" si="0"/>
        <v>114469</v>
      </c>
      <c r="J59" s="17">
        <f t="shared" si="0"/>
        <v>202137</v>
      </c>
      <c r="K59" s="17">
        <f t="shared" si="0"/>
        <v>223378</v>
      </c>
      <c r="L59" s="17">
        <f t="shared" si="0"/>
        <v>214602</v>
      </c>
      <c r="M59" s="17">
        <f t="shared" si="0"/>
        <v>278747</v>
      </c>
      <c r="N59" s="18"/>
      <c r="O59" s="17">
        <f>SUM(O10:O58)</f>
        <v>197213</v>
      </c>
      <c r="P59" s="17">
        <f>SUM(P10:P58)</f>
        <v>196597</v>
      </c>
      <c r="Q59" s="17">
        <f>SUM(Q10:Q58)</f>
        <v>196597</v>
      </c>
    </row>
    <row r="60" spans="1:17" ht="12.75">
      <c r="A60" s="38">
        <v>47</v>
      </c>
      <c r="B60" s="13" t="s">
        <v>88</v>
      </c>
      <c r="C60" s="14">
        <v>18000</v>
      </c>
      <c r="D60" s="14">
        <v>18000</v>
      </c>
      <c r="E60" s="14">
        <v>18000</v>
      </c>
      <c r="F60" s="15">
        <v>597</v>
      </c>
      <c r="G60" s="15">
        <v>597</v>
      </c>
      <c r="H60" s="15">
        <v>597</v>
      </c>
      <c r="I60" s="14">
        <v>645</v>
      </c>
      <c r="J60" s="15">
        <v>1288</v>
      </c>
      <c r="K60" s="15">
        <v>1403</v>
      </c>
      <c r="L60" s="15">
        <v>1320</v>
      </c>
      <c r="M60" s="15">
        <v>1607</v>
      </c>
      <c r="N60" s="11"/>
      <c r="O60" s="15">
        <v>1600</v>
      </c>
      <c r="P60" s="15">
        <v>1600</v>
      </c>
      <c r="Q60" s="15">
        <v>1600</v>
      </c>
    </row>
    <row r="61" spans="1:17" ht="12.75">
      <c r="A61" s="38">
        <v>48</v>
      </c>
      <c r="B61" s="13" t="s">
        <v>23</v>
      </c>
      <c r="C61" s="14">
        <v>18600</v>
      </c>
      <c r="D61" s="14">
        <v>18600</v>
      </c>
      <c r="E61" s="14">
        <v>18600</v>
      </c>
      <c r="F61" s="15">
        <v>617</v>
      </c>
      <c r="G61" s="15">
        <v>618</v>
      </c>
      <c r="H61" s="15">
        <v>618</v>
      </c>
      <c r="I61" s="14">
        <v>933</v>
      </c>
      <c r="J61" s="15">
        <v>1954</v>
      </c>
      <c r="K61" s="15">
        <v>1841</v>
      </c>
      <c r="L61" s="15">
        <v>2135</v>
      </c>
      <c r="M61" s="15">
        <v>2261</v>
      </c>
      <c r="N61" s="11"/>
      <c r="O61" s="15">
        <v>2255</v>
      </c>
      <c r="P61" s="15">
        <v>2255</v>
      </c>
      <c r="Q61" s="15">
        <v>2255</v>
      </c>
    </row>
    <row r="62" spans="1:17" ht="12.75">
      <c r="A62" s="38">
        <v>49</v>
      </c>
      <c r="B62" s="13" t="s">
        <v>195</v>
      </c>
      <c r="C62" s="14">
        <v>185000</v>
      </c>
      <c r="D62" s="14">
        <v>185000</v>
      </c>
      <c r="E62" s="14">
        <v>185000</v>
      </c>
      <c r="F62" s="14">
        <v>6141</v>
      </c>
      <c r="G62" s="14">
        <v>3760</v>
      </c>
      <c r="H62" s="14">
        <v>9660</v>
      </c>
      <c r="I62" s="14">
        <v>2318</v>
      </c>
      <c r="J62" s="14">
        <v>2837</v>
      </c>
      <c r="K62" s="14">
        <v>366</v>
      </c>
      <c r="L62" s="14">
        <v>500</v>
      </c>
      <c r="M62" s="14">
        <v>547</v>
      </c>
      <c r="N62" s="11"/>
      <c r="O62" s="14">
        <v>500</v>
      </c>
      <c r="P62" s="14">
        <v>500</v>
      </c>
      <c r="Q62" s="14">
        <v>500</v>
      </c>
    </row>
    <row r="63" spans="1:17" ht="12.75">
      <c r="A63" s="38"/>
      <c r="B63" s="16" t="s">
        <v>40</v>
      </c>
      <c r="C63" s="17">
        <f aca="true" t="shared" si="1" ref="C63:Q63">SUM(C60:C62)</f>
        <v>221600</v>
      </c>
      <c r="D63" s="17">
        <f t="shared" si="1"/>
        <v>221600</v>
      </c>
      <c r="E63" s="17">
        <f t="shared" si="1"/>
        <v>221600</v>
      </c>
      <c r="F63" s="17">
        <f t="shared" si="1"/>
        <v>7355</v>
      </c>
      <c r="G63" s="17">
        <f t="shared" si="1"/>
        <v>4975</v>
      </c>
      <c r="H63" s="17">
        <f t="shared" si="1"/>
        <v>10875</v>
      </c>
      <c r="I63" s="17">
        <f t="shared" si="1"/>
        <v>3896</v>
      </c>
      <c r="J63" s="17">
        <f>SUM(J60:J62)</f>
        <v>6079</v>
      </c>
      <c r="K63" s="17">
        <f t="shared" si="1"/>
        <v>3610</v>
      </c>
      <c r="L63" s="17">
        <f>SUM(L60:L62)</f>
        <v>3955</v>
      </c>
      <c r="M63" s="17">
        <f t="shared" si="1"/>
        <v>4415</v>
      </c>
      <c r="N63" s="11"/>
      <c r="O63" s="17">
        <f t="shared" si="1"/>
        <v>4355</v>
      </c>
      <c r="P63" s="17">
        <f t="shared" si="1"/>
        <v>4355</v>
      </c>
      <c r="Q63" s="17">
        <f t="shared" si="1"/>
        <v>4355</v>
      </c>
    </row>
    <row r="64" spans="1:17" ht="12.75">
      <c r="A64" s="38">
        <v>50</v>
      </c>
      <c r="B64" s="13" t="s">
        <v>194</v>
      </c>
      <c r="C64" s="19"/>
      <c r="D64" s="20"/>
      <c r="E64" s="20"/>
      <c r="F64" s="15">
        <v>0</v>
      </c>
      <c r="G64" s="14">
        <v>2398</v>
      </c>
      <c r="H64" s="15">
        <v>0</v>
      </c>
      <c r="I64" s="20">
        <v>2506</v>
      </c>
      <c r="J64" s="14">
        <v>1046</v>
      </c>
      <c r="K64" s="14">
        <v>919</v>
      </c>
      <c r="L64" s="14">
        <v>0</v>
      </c>
      <c r="M64" s="14">
        <v>543</v>
      </c>
      <c r="N64" s="11"/>
      <c r="O64" s="14">
        <v>0</v>
      </c>
      <c r="P64" s="14">
        <v>0</v>
      </c>
      <c r="Q64" s="14">
        <v>0</v>
      </c>
    </row>
    <row r="65" spans="1:17" ht="12.75">
      <c r="A65" s="38"/>
      <c r="B65" s="16" t="s">
        <v>194</v>
      </c>
      <c r="C65" s="17">
        <f aca="true" t="shared" si="2" ref="C65:Q65">SUM(C64)</f>
        <v>0</v>
      </c>
      <c r="D65" s="17">
        <f t="shared" si="2"/>
        <v>0</v>
      </c>
      <c r="E65" s="17">
        <f t="shared" si="2"/>
        <v>0</v>
      </c>
      <c r="F65" s="17">
        <f t="shared" si="2"/>
        <v>0</v>
      </c>
      <c r="G65" s="17">
        <f t="shared" si="2"/>
        <v>2398</v>
      </c>
      <c r="H65" s="17">
        <f t="shared" si="2"/>
        <v>0</v>
      </c>
      <c r="I65" s="17">
        <f t="shared" si="2"/>
        <v>2506</v>
      </c>
      <c r="J65" s="17">
        <f>SUM(J64)</f>
        <v>1046</v>
      </c>
      <c r="K65" s="17">
        <f t="shared" si="2"/>
        <v>919</v>
      </c>
      <c r="L65" s="17">
        <f>SUM(L64)</f>
        <v>0</v>
      </c>
      <c r="M65" s="17">
        <f t="shared" si="2"/>
        <v>543</v>
      </c>
      <c r="N65" s="11"/>
      <c r="O65" s="17">
        <f t="shared" si="2"/>
        <v>0</v>
      </c>
      <c r="P65" s="17">
        <f t="shared" si="2"/>
        <v>0</v>
      </c>
      <c r="Q65" s="17">
        <f t="shared" si="2"/>
        <v>0</v>
      </c>
    </row>
    <row r="66" spans="1:17" ht="12.75">
      <c r="A66" s="38">
        <v>51</v>
      </c>
      <c r="B66" s="13" t="s">
        <v>24</v>
      </c>
      <c r="C66" s="14">
        <v>2600</v>
      </c>
      <c r="D66" s="14">
        <v>5000</v>
      </c>
      <c r="E66" s="14">
        <v>5000</v>
      </c>
      <c r="F66" s="15">
        <v>166</v>
      </c>
      <c r="G66" s="15">
        <v>166</v>
      </c>
      <c r="H66" s="15">
        <v>166</v>
      </c>
      <c r="I66" s="14">
        <v>164</v>
      </c>
      <c r="J66" s="15">
        <v>335</v>
      </c>
      <c r="K66" s="15">
        <v>245</v>
      </c>
      <c r="L66" s="15">
        <v>245</v>
      </c>
      <c r="M66" s="15">
        <v>298</v>
      </c>
      <c r="N66" s="11"/>
      <c r="O66" s="15">
        <v>298</v>
      </c>
      <c r="P66" s="15">
        <v>298</v>
      </c>
      <c r="Q66" s="15">
        <v>298</v>
      </c>
    </row>
    <row r="67" spans="1:17" ht="12.75">
      <c r="A67" s="38"/>
      <c r="B67" s="16" t="s">
        <v>41</v>
      </c>
      <c r="C67" s="17">
        <f aca="true" t="shared" si="3" ref="C67:I67">SUM(C66:C66)</f>
        <v>2600</v>
      </c>
      <c r="D67" s="17">
        <f t="shared" si="3"/>
        <v>5000</v>
      </c>
      <c r="E67" s="17">
        <f t="shared" si="3"/>
        <v>5000</v>
      </c>
      <c r="F67" s="17">
        <f t="shared" si="3"/>
        <v>166</v>
      </c>
      <c r="G67" s="17">
        <f t="shared" si="3"/>
        <v>166</v>
      </c>
      <c r="H67" s="17">
        <f t="shared" si="3"/>
        <v>166</v>
      </c>
      <c r="I67" s="17">
        <f t="shared" si="3"/>
        <v>164</v>
      </c>
      <c r="J67" s="17">
        <f>SUM(J66)</f>
        <v>335</v>
      </c>
      <c r="K67" s="17">
        <f>SUM(K66)</f>
        <v>245</v>
      </c>
      <c r="L67" s="17">
        <f>SUM(L66:L66)</f>
        <v>245</v>
      </c>
      <c r="M67" s="17">
        <f>SUM(M66:M66)</f>
        <v>298</v>
      </c>
      <c r="N67" s="11"/>
      <c r="O67" s="17">
        <f>SUM(O66:O66)</f>
        <v>298</v>
      </c>
      <c r="P67" s="17">
        <f>SUM(P66:P66)</f>
        <v>298</v>
      </c>
      <c r="Q67" s="17">
        <f>SUM(Q66:Q66)</f>
        <v>298</v>
      </c>
    </row>
    <row r="68" spans="1:17" ht="12.75">
      <c r="A68" s="38">
        <v>52</v>
      </c>
      <c r="B68" s="13" t="s">
        <v>25</v>
      </c>
      <c r="C68" s="14">
        <v>19600</v>
      </c>
      <c r="D68" s="14">
        <v>19600</v>
      </c>
      <c r="E68" s="14">
        <v>19600</v>
      </c>
      <c r="F68" s="15">
        <v>651</v>
      </c>
      <c r="G68" s="15">
        <v>651</v>
      </c>
      <c r="H68" s="15">
        <v>651</v>
      </c>
      <c r="I68" s="14">
        <v>568</v>
      </c>
      <c r="J68" s="15">
        <v>622</v>
      </c>
      <c r="K68" s="15">
        <v>598</v>
      </c>
      <c r="L68" s="15">
        <v>694</v>
      </c>
      <c r="M68" s="15">
        <v>713</v>
      </c>
      <c r="N68" s="11"/>
      <c r="O68" s="15">
        <v>865</v>
      </c>
      <c r="P68" s="15">
        <v>865</v>
      </c>
      <c r="Q68" s="15">
        <v>865</v>
      </c>
    </row>
    <row r="69" spans="1:17" ht="12.75">
      <c r="A69" s="38">
        <v>53</v>
      </c>
      <c r="B69" s="13" t="s">
        <v>155</v>
      </c>
      <c r="C69" s="14"/>
      <c r="D69" s="14"/>
      <c r="E69" s="14"/>
      <c r="F69" s="15"/>
      <c r="G69" s="15"/>
      <c r="H69" s="15"/>
      <c r="I69" s="14"/>
      <c r="J69" s="15">
        <v>2000</v>
      </c>
      <c r="K69" s="15">
        <v>2998</v>
      </c>
      <c r="L69" s="15">
        <v>3000</v>
      </c>
      <c r="M69" s="15">
        <v>3000</v>
      </c>
      <c r="N69" s="11"/>
      <c r="O69" s="15">
        <v>3000</v>
      </c>
      <c r="P69" s="15">
        <v>0</v>
      </c>
      <c r="Q69" s="15">
        <v>0</v>
      </c>
    </row>
    <row r="70" spans="1:17" ht="12.75">
      <c r="A70" s="38">
        <v>54</v>
      </c>
      <c r="B70" s="13" t="s">
        <v>106</v>
      </c>
      <c r="C70" s="14"/>
      <c r="D70" s="14"/>
      <c r="E70" s="14"/>
      <c r="F70" s="15"/>
      <c r="G70" s="15"/>
      <c r="H70" s="15"/>
      <c r="I70" s="14"/>
      <c r="J70" s="15">
        <v>600</v>
      </c>
      <c r="K70" s="15">
        <v>600</v>
      </c>
      <c r="L70" s="15">
        <v>600</v>
      </c>
      <c r="M70" s="15">
        <v>600</v>
      </c>
      <c r="N70" s="11"/>
      <c r="O70" s="15">
        <v>600</v>
      </c>
      <c r="P70" s="15">
        <v>600</v>
      </c>
      <c r="Q70" s="15">
        <v>600</v>
      </c>
    </row>
    <row r="71" spans="1:17" ht="12.75">
      <c r="A71" s="38">
        <v>55</v>
      </c>
      <c r="B71" s="13" t="s">
        <v>196</v>
      </c>
      <c r="C71" s="14">
        <v>7200</v>
      </c>
      <c r="D71" s="14">
        <v>7200</v>
      </c>
      <c r="E71" s="14">
        <v>7200</v>
      </c>
      <c r="F71" s="15">
        <v>239</v>
      </c>
      <c r="G71" s="15">
        <v>270</v>
      </c>
      <c r="H71" s="15">
        <v>200</v>
      </c>
      <c r="I71" s="14">
        <v>169</v>
      </c>
      <c r="J71" s="15">
        <v>922</v>
      </c>
      <c r="K71" s="15">
        <v>419</v>
      </c>
      <c r="L71" s="15">
        <v>420</v>
      </c>
      <c r="M71" s="15">
        <v>588</v>
      </c>
      <c r="N71" s="11"/>
      <c r="O71" s="15">
        <v>590</v>
      </c>
      <c r="P71" s="15">
        <v>590</v>
      </c>
      <c r="Q71" s="15">
        <v>590</v>
      </c>
    </row>
    <row r="72" spans="1:17" ht="12.75">
      <c r="A72" s="38">
        <v>56</v>
      </c>
      <c r="B72" s="13" t="s">
        <v>175</v>
      </c>
      <c r="C72" s="15">
        <v>0</v>
      </c>
      <c r="D72" s="15"/>
      <c r="E72" s="15">
        <v>0</v>
      </c>
      <c r="F72" s="15"/>
      <c r="G72" s="15">
        <v>0</v>
      </c>
      <c r="H72" s="15"/>
      <c r="I72" s="15">
        <v>235</v>
      </c>
      <c r="J72" s="15">
        <v>0</v>
      </c>
      <c r="K72" s="15">
        <v>483</v>
      </c>
      <c r="L72" s="15">
        <v>480</v>
      </c>
      <c r="M72" s="15">
        <v>720</v>
      </c>
      <c r="N72" s="11"/>
      <c r="O72" s="15">
        <v>720</v>
      </c>
      <c r="P72" s="15">
        <v>720</v>
      </c>
      <c r="Q72" s="15">
        <v>720</v>
      </c>
    </row>
    <row r="73" spans="1:17" ht="12.75">
      <c r="A73" s="38"/>
      <c r="B73" s="16" t="s">
        <v>42</v>
      </c>
      <c r="C73" s="17">
        <f aca="true" t="shared" si="4" ref="C73:I73">SUM(C68:C72)</f>
        <v>26800</v>
      </c>
      <c r="D73" s="17">
        <f t="shared" si="4"/>
        <v>26800</v>
      </c>
      <c r="E73" s="17">
        <f t="shared" si="4"/>
        <v>26800</v>
      </c>
      <c r="F73" s="17">
        <f t="shared" si="4"/>
        <v>890</v>
      </c>
      <c r="G73" s="17">
        <f t="shared" si="4"/>
        <v>921</v>
      </c>
      <c r="H73" s="17">
        <f t="shared" si="4"/>
        <v>851</v>
      </c>
      <c r="I73" s="17">
        <f t="shared" si="4"/>
        <v>972</v>
      </c>
      <c r="J73" s="17">
        <f>SUM(J68:J71:J72)</f>
        <v>4144</v>
      </c>
      <c r="K73" s="17">
        <f>SUM(K68:K71:K72)</f>
        <v>5098</v>
      </c>
      <c r="L73" s="17">
        <f>SUM(L68:L72)</f>
        <v>5194</v>
      </c>
      <c r="M73" s="17">
        <f>SUM(M68:M72)</f>
        <v>5621</v>
      </c>
      <c r="N73" s="11"/>
      <c r="O73" s="17">
        <f>SUM(O68:O72)</f>
        <v>5775</v>
      </c>
      <c r="P73" s="17">
        <f>SUM(P68:P72)</f>
        <v>2775</v>
      </c>
      <c r="Q73" s="17">
        <f>SUM(Q68:Q72)</f>
        <v>2775</v>
      </c>
    </row>
    <row r="74" spans="1:17" ht="12.75">
      <c r="A74" s="38">
        <v>57</v>
      </c>
      <c r="B74" s="16" t="s">
        <v>139</v>
      </c>
      <c r="C74" s="17"/>
      <c r="D74" s="17"/>
      <c r="E74" s="17"/>
      <c r="F74" s="17"/>
      <c r="G74" s="17"/>
      <c r="H74" s="17"/>
      <c r="I74" s="17"/>
      <c r="J74" s="17">
        <v>768</v>
      </c>
      <c r="K74" s="17">
        <v>753</v>
      </c>
      <c r="L74" s="17">
        <v>600</v>
      </c>
      <c r="M74" s="17">
        <v>0</v>
      </c>
      <c r="N74" s="11"/>
      <c r="O74" s="17">
        <v>0</v>
      </c>
      <c r="P74" s="17">
        <v>0</v>
      </c>
      <c r="Q74" s="17">
        <v>0</v>
      </c>
    </row>
    <row r="75" spans="1:17" ht="12.75">
      <c r="A75" s="38">
        <v>58</v>
      </c>
      <c r="B75" s="13" t="s">
        <v>26</v>
      </c>
      <c r="C75" s="14">
        <v>33156</v>
      </c>
      <c r="D75" s="14">
        <v>33156</v>
      </c>
      <c r="E75" s="14">
        <v>33156</v>
      </c>
      <c r="F75" s="14">
        <v>1100</v>
      </c>
      <c r="G75" s="14">
        <v>1122</v>
      </c>
      <c r="H75" s="14">
        <v>1122</v>
      </c>
      <c r="I75" s="14">
        <v>1103</v>
      </c>
      <c r="J75" s="14">
        <v>1199</v>
      </c>
      <c r="K75" s="14">
        <v>1257</v>
      </c>
      <c r="L75" s="14">
        <v>1218</v>
      </c>
      <c r="M75" s="14">
        <v>1407</v>
      </c>
      <c r="N75" s="11"/>
      <c r="O75" s="14">
        <v>1730</v>
      </c>
      <c r="P75" s="14">
        <v>1730</v>
      </c>
      <c r="Q75" s="14">
        <v>1730</v>
      </c>
    </row>
    <row r="76" spans="1:17" ht="12.75">
      <c r="A76" s="38">
        <v>59</v>
      </c>
      <c r="B76" s="13" t="s">
        <v>222</v>
      </c>
      <c r="C76" s="14">
        <v>8735</v>
      </c>
      <c r="D76" s="14">
        <v>8644</v>
      </c>
      <c r="E76" s="14">
        <v>8644</v>
      </c>
      <c r="F76" s="15">
        <v>287</v>
      </c>
      <c r="G76" s="15">
        <v>300</v>
      </c>
      <c r="H76" s="15">
        <v>300</v>
      </c>
      <c r="I76" s="14">
        <v>355</v>
      </c>
      <c r="J76" s="15">
        <v>376</v>
      </c>
      <c r="K76" s="15">
        <v>223</v>
      </c>
      <c r="L76" s="15">
        <v>250</v>
      </c>
      <c r="M76" s="15">
        <v>213</v>
      </c>
      <c r="N76" s="11"/>
      <c r="O76" s="15">
        <v>292</v>
      </c>
      <c r="P76" s="15">
        <v>292</v>
      </c>
      <c r="Q76" s="15">
        <v>292</v>
      </c>
    </row>
    <row r="77" spans="1:17" ht="12.75">
      <c r="A77" s="38">
        <v>60</v>
      </c>
      <c r="B77" s="13" t="s">
        <v>156</v>
      </c>
      <c r="C77" s="14"/>
      <c r="D77" s="14"/>
      <c r="E77" s="14"/>
      <c r="F77" s="15"/>
      <c r="G77" s="15"/>
      <c r="H77" s="15"/>
      <c r="I77" s="14"/>
      <c r="J77" s="15">
        <v>95</v>
      </c>
      <c r="K77" s="15">
        <v>491</v>
      </c>
      <c r="L77" s="15">
        <v>200</v>
      </c>
      <c r="M77" s="15">
        <v>323</v>
      </c>
      <c r="N77" s="11"/>
      <c r="O77" s="15">
        <v>490</v>
      </c>
      <c r="P77" s="15">
        <v>490</v>
      </c>
      <c r="Q77" s="15">
        <v>490</v>
      </c>
    </row>
    <row r="78" spans="1:17" ht="12.75">
      <c r="A78" s="38"/>
      <c r="B78" s="16" t="s">
        <v>43</v>
      </c>
      <c r="C78" s="17">
        <f aca="true" t="shared" si="5" ref="C78:I78">SUM(C75:C76)</f>
        <v>41891</v>
      </c>
      <c r="D78" s="17">
        <f t="shared" si="5"/>
        <v>41800</v>
      </c>
      <c r="E78" s="17">
        <f t="shared" si="5"/>
        <v>41800</v>
      </c>
      <c r="F78" s="17">
        <f t="shared" si="5"/>
        <v>1387</v>
      </c>
      <c r="G78" s="17">
        <f t="shared" si="5"/>
        <v>1422</v>
      </c>
      <c r="H78" s="17">
        <f t="shared" si="5"/>
        <v>1422</v>
      </c>
      <c r="I78" s="17">
        <f t="shared" si="5"/>
        <v>1458</v>
      </c>
      <c r="J78" s="17">
        <f>SUM(J75:J76:J77)</f>
        <v>1670</v>
      </c>
      <c r="K78" s="17">
        <f>SUM(K75:K76:K77)</f>
        <v>1971</v>
      </c>
      <c r="L78" s="17">
        <f>SUM(L75:L76:L77)</f>
        <v>1668</v>
      </c>
      <c r="M78" s="17">
        <f>SUM(M75:M76:M77)</f>
        <v>1943</v>
      </c>
      <c r="N78" s="11"/>
      <c r="O78" s="17">
        <f>SUM(O75:O76:O77)</f>
        <v>2512</v>
      </c>
      <c r="P78" s="17">
        <f>SUM(P75:P76:P77)</f>
        <v>2512</v>
      </c>
      <c r="Q78" s="17">
        <f>SUM(Q75:Q76:Q77)</f>
        <v>2512</v>
      </c>
    </row>
    <row r="79" spans="1:17" ht="12.75" customHeight="1">
      <c r="A79" s="38">
        <v>61</v>
      </c>
      <c r="B79" s="13" t="s">
        <v>141</v>
      </c>
      <c r="C79" s="14">
        <v>2343</v>
      </c>
      <c r="D79" s="14">
        <v>2300</v>
      </c>
      <c r="E79" s="14">
        <v>2300</v>
      </c>
      <c r="F79" s="15">
        <v>77</v>
      </c>
      <c r="G79" s="15">
        <v>80</v>
      </c>
      <c r="H79" s="15">
        <v>80</v>
      </c>
      <c r="I79" s="14">
        <v>83</v>
      </c>
      <c r="J79" s="15">
        <v>69</v>
      </c>
      <c r="K79" s="15">
        <v>68</v>
      </c>
      <c r="L79" s="15">
        <v>68</v>
      </c>
      <c r="M79" s="15">
        <v>0</v>
      </c>
      <c r="N79" s="11"/>
      <c r="O79" s="15">
        <v>0</v>
      </c>
      <c r="P79" s="15">
        <v>0</v>
      </c>
      <c r="Q79" s="15">
        <v>0</v>
      </c>
    </row>
    <row r="80" spans="1:17" ht="12.75" customHeight="1">
      <c r="A80" s="109"/>
      <c r="B80" s="104"/>
      <c r="C80" s="105" t="s">
        <v>76</v>
      </c>
      <c r="D80" s="105" t="s">
        <v>77</v>
      </c>
      <c r="E80" s="105" t="s">
        <v>78</v>
      </c>
      <c r="F80" s="105"/>
      <c r="G80" s="105" t="s">
        <v>79</v>
      </c>
      <c r="H80" s="105" t="s">
        <v>80</v>
      </c>
      <c r="I80" s="105" t="s">
        <v>86</v>
      </c>
      <c r="J80" s="100" t="s">
        <v>153</v>
      </c>
      <c r="K80" s="100" t="s">
        <v>189</v>
      </c>
      <c r="L80" s="100" t="s">
        <v>188</v>
      </c>
      <c r="M80" s="100" t="s">
        <v>190</v>
      </c>
      <c r="N80" s="100" t="s">
        <v>154</v>
      </c>
      <c r="O80" s="100" t="s">
        <v>235</v>
      </c>
      <c r="P80" s="100" t="s">
        <v>236</v>
      </c>
      <c r="Q80" s="100" t="s">
        <v>237</v>
      </c>
    </row>
    <row r="81" spans="1:17" ht="23.25" customHeight="1">
      <c r="A81" s="110"/>
      <c r="B81" s="104"/>
      <c r="C81" s="105"/>
      <c r="D81" s="105"/>
      <c r="E81" s="105"/>
      <c r="F81" s="105"/>
      <c r="G81" s="105"/>
      <c r="H81" s="105"/>
      <c r="I81" s="105"/>
      <c r="J81" s="101"/>
      <c r="K81" s="101"/>
      <c r="L81" s="101"/>
      <c r="M81" s="101"/>
      <c r="N81" s="101"/>
      <c r="O81" s="101"/>
      <c r="P81" s="101"/>
      <c r="Q81" s="101"/>
    </row>
    <row r="82" spans="1:17" ht="12.75" customHeight="1">
      <c r="A82" s="38">
        <v>62</v>
      </c>
      <c r="B82" s="13" t="s">
        <v>197</v>
      </c>
      <c r="C82" s="14"/>
      <c r="D82" s="14"/>
      <c r="E82" s="14"/>
      <c r="F82" s="15"/>
      <c r="G82" s="15"/>
      <c r="H82" s="15"/>
      <c r="I82" s="14"/>
      <c r="J82" s="15">
        <v>131</v>
      </c>
      <c r="K82" s="15">
        <v>686</v>
      </c>
      <c r="L82" s="15">
        <v>2500</v>
      </c>
      <c r="M82" s="15">
        <v>2790</v>
      </c>
      <c r="N82" s="11"/>
      <c r="O82" s="15">
        <v>2790</v>
      </c>
      <c r="P82" s="15">
        <v>2790</v>
      </c>
      <c r="Q82" s="15">
        <v>2790</v>
      </c>
    </row>
    <row r="83" spans="1:17" ht="12.75" customHeight="1">
      <c r="A83" s="38">
        <v>63</v>
      </c>
      <c r="B83" s="13" t="s">
        <v>122</v>
      </c>
      <c r="C83" s="14"/>
      <c r="D83" s="14"/>
      <c r="E83" s="14"/>
      <c r="F83" s="15"/>
      <c r="G83" s="15"/>
      <c r="H83" s="15"/>
      <c r="I83" s="14"/>
      <c r="J83" s="15">
        <v>201</v>
      </c>
      <c r="K83" s="15">
        <v>201</v>
      </c>
      <c r="L83" s="15">
        <v>201</v>
      </c>
      <c r="M83" s="15">
        <v>201</v>
      </c>
      <c r="N83" s="11"/>
      <c r="O83" s="15">
        <v>201</v>
      </c>
      <c r="P83" s="15">
        <v>201</v>
      </c>
      <c r="Q83" s="15">
        <v>201</v>
      </c>
    </row>
    <row r="84" spans="1:17" ht="12.75" customHeight="1">
      <c r="A84" s="38">
        <v>64</v>
      </c>
      <c r="B84" s="66" t="s">
        <v>186</v>
      </c>
      <c r="C84" s="14"/>
      <c r="D84" s="14"/>
      <c r="E84" s="14"/>
      <c r="F84" s="15"/>
      <c r="G84" s="15"/>
      <c r="H84" s="15"/>
      <c r="I84" s="14"/>
      <c r="J84" s="15"/>
      <c r="K84" s="15">
        <v>1380</v>
      </c>
      <c r="L84" s="68">
        <v>4000</v>
      </c>
      <c r="M84" s="15">
        <v>0</v>
      </c>
      <c r="N84" s="11"/>
      <c r="O84" s="68">
        <v>5000</v>
      </c>
      <c r="P84" s="68">
        <v>0</v>
      </c>
      <c r="Q84" s="68">
        <v>0</v>
      </c>
    </row>
    <row r="85" spans="1:17" ht="12.75" customHeight="1">
      <c r="A85" s="38">
        <v>65</v>
      </c>
      <c r="B85" s="13" t="s">
        <v>176</v>
      </c>
      <c r="C85" s="14">
        <v>43000</v>
      </c>
      <c r="D85" s="14">
        <v>20000</v>
      </c>
      <c r="E85" s="14">
        <v>43000</v>
      </c>
      <c r="F85" s="14">
        <v>1427</v>
      </c>
      <c r="G85" s="15">
        <v>800</v>
      </c>
      <c r="H85" s="15">
        <v>800</v>
      </c>
      <c r="I85" s="14">
        <v>1964</v>
      </c>
      <c r="J85" s="14">
        <v>0</v>
      </c>
      <c r="K85" s="14">
        <v>1168</v>
      </c>
      <c r="L85" s="14">
        <v>1000</v>
      </c>
      <c r="M85" s="14">
        <v>980</v>
      </c>
      <c r="N85" s="11"/>
      <c r="O85" s="14">
        <v>1000</v>
      </c>
      <c r="P85" s="14">
        <v>1000</v>
      </c>
      <c r="Q85" s="14">
        <v>1000</v>
      </c>
    </row>
    <row r="86" spans="1:17" ht="12.75" customHeight="1">
      <c r="A86" s="38">
        <v>66</v>
      </c>
      <c r="B86" s="13" t="s">
        <v>177</v>
      </c>
      <c r="C86" s="14"/>
      <c r="D86" s="14"/>
      <c r="E86" s="14"/>
      <c r="F86" s="14"/>
      <c r="G86" s="15"/>
      <c r="H86" s="15"/>
      <c r="I86" s="14"/>
      <c r="J86" s="14">
        <v>1682</v>
      </c>
      <c r="K86" s="14">
        <v>2285</v>
      </c>
      <c r="L86" s="14">
        <v>1600</v>
      </c>
      <c r="M86" s="14">
        <v>1937</v>
      </c>
      <c r="N86" s="11"/>
      <c r="O86" s="14">
        <v>1940</v>
      </c>
      <c r="P86" s="14">
        <v>1940</v>
      </c>
      <c r="Q86" s="14">
        <v>1940</v>
      </c>
    </row>
    <row r="87" spans="1:17" ht="12.75" customHeight="1">
      <c r="A87" s="38"/>
      <c r="B87" s="16" t="s">
        <v>44</v>
      </c>
      <c r="C87" s="17">
        <f aca="true" t="shared" si="6" ref="C87:I87">SUM(C79:C85)</f>
        <v>45343</v>
      </c>
      <c r="D87" s="17">
        <f t="shared" si="6"/>
        <v>22300</v>
      </c>
      <c r="E87" s="17">
        <f t="shared" si="6"/>
        <v>45300</v>
      </c>
      <c r="F87" s="17">
        <f t="shared" si="6"/>
        <v>1504</v>
      </c>
      <c r="G87" s="17">
        <f t="shared" si="6"/>
        <v>880</v>
      </c>
      <c r="H87" s="17">
        <f t="shared" si="6"/>
        <v>880</v>
      </c>
      <c r="I87" s="17">
        <f t="shared" si="6"/>
        <v>2047</v>
      </c>
      <c r="J87" s="17">
        <f>SUM(J79:J86)</f>
        <v>2083</v>
      </c>
      <c r="K87" s="17">
        <f>SUM(K79:K86)</f>
        <v>5788</v>
      </c>
      <c r="L87" s="17">
        <f>SUM(L79:L86)</f>
        <v>9369</v>
      </c>
      <c r="M87" s="17">
        <f>SUM(M79:M86)</f>
        <v>5908</v>
      </c>
      <c r="N87" s="11"/>
      <c r="O87" s="17">
        <f>SUM(O79:O86)</f>
        <v>10931</v>
      </c>
      <c r="P87" s="17">
        <f>SUM(P79:P86)</f>
        <v>5931</v>
      </c>
      <c r="Q87" s="17">
        <f>SUM(Q79:Q86)</f>
        <v>5931</v>
      </c>
    </row>
    <row r="88" spans="1:17" ht="12.75" customHeight="1">
      <c r="A88" s="38">
        <v>67</v>
      </c>
      <c r="B88" s="13" t="s">
        <v>45</v>
      </c>
      <c r="C88" s="14">
        <v>260310</v>
      </c>
      <c r="D88" s="14">
        <v>450000</v>
      </c>
      <c r="E88" s="14">
        <v>350000</v>
      </c>
      <c r="F88" s="14">
        <v>11618</v>
      </c>
      <c r="G88" s="14">
        <v>12530</v>
      </c>
      <c r="H88" s="14">
        <v>12530</v>
      </c>
      <c r="I88" s="14">
        <v>12899</v>
      </c>
      <c r="J88" s="14">
        <v>15884</v>
      </c>
      <c r="K88" s="14">
        <v>17865</v>
      </c>
      <c r="L88" s="14">
        <v>16000</v>
      </c>
      <c r="M88" s="14">
        <v>17300</v>
      </c>
      <c r="N88" s="11"/>
      <c r="O88" s="14">
        <v>17300</v>
      </c>
      <c r="P88" s="14">
        <v>17300</v>
      </c>
      <c r="Q88" s="14">
        <v>17300</v>
      </c>
    </row>
    <row r="89" spans="1:17" ht="12.75" customHeight="1">
      <c r="A89" s="38">
        <v>68</v>
      </c>
      <c r="B89" s="13" t="s">
        <v>71</v>
      </c>
      <c r="C89" s="15"/>
      <c r="D89" s="15"/>
      <c r="E89" s="15"/>
      <c r="F89" s="15"/>
      <c r="G89" s="15"/>
      <c r="H89" s="15"/>
      <c r="I89" s="15">
        <v>5464</v>
      </c>
      <c r="J89" s="14">
        <v>6111</v>
      </c>
      <c r="K89" s="14">
        <v>5187</v>
      </c>
      <c r="L89" s="14">
        <v>5000</v>
      </c>
      <c r="M89" s="14">
        <v>5950</v>
      </c>
      <c r="N89" s="11"/>
      <c r="O89" s="14">
        <v>5000</v>
      </c>
      <c r="P89" s="14">
        <v>5000</v>
      </c>
      <c r="Q89" s="14">
        <v>5000</v>
      </c>
    </row>
    <row r="90" spans="1:17" ht="12.75" customHeight="1">
      <c r="A90" s="38">
        <v>69</v>
      </c>
      <c r="B90" s="13" t="s">
        <v>120</v>
      </c>
      <c r="C90" s="15"/>
      <c r="D90" s="15"/>
      <c r="E90" s="15"/>
      <c r="F90" s="15"/>
      <c r="G90" s="15"/>
      <c r="H90" s="15"/>
      <c r="I90" s="15">
        <v>117</v>
      </c>
      <c r="J90" s="15">
        <v>0</v>
      </c>
      <c r="K90" s="15">
        <v>950</v>
      </c>
      <c r="L90" s="15">
        <v>500</v>
      </c>
      <c r="M90" s="15">
        <v>1527</v>
      </c>
      <c r="N90" s="11"/>
      <c r="O90" s="15">
        <v>1500</v>
      </c>
      <c r="P90" s="15">
        <v>1500</v>
      </c>
      <c r="Q90" s="15">
        <v>1500</v>
      </c>
    </row>
    <row r="91" spans="1:17" ht="12.75" customHeight="1">
      <c r="A91" s="38">
        <v>70</v>
      </c>
      <c r="B91" s="13" t="s">
        <v>157</v>
      </c>
      <c r="C91" s="15"/>
      <c r="D91" s="15"/>
      <c r="E91" s="15"/>
      <c r="F91" s="15"/>
      <c r="G91" s="15"/>
      <c r="H91" s="15"/>
      <c r="I91" s="15"/>
      <c r="J91" s="15">
        <v>960</v>
      </c>
      <c r="K91" s="15">
        <v>0</v>
      </c>
      <c r="L91" s="15">
        <v>2000</v>
      </c>
      <c r="M91" s="15">
        <v>1500</v>
      </c>
      <c r="N91" s="11"/>
      <c r="O91" s="15">
        <v>1500</v>
      </c>
      <c r="P91" s="15">
        <v>1500</v>
      </c>
      <c r="Q91" s="15">
        <v>1500</v>
      </c>
    </row>
    <row r="92" spans="1:17" ht="12.75">
      <c r="A92" s="38">
        <v>71</v>
      </c>
      <c r="B92" s="13" t="s">
        <v>116</v>
      </c>
      <c r="C92" s="14">
        <v>21690</v>
      </c>
      <c r="D92" s="14">
        <v>13300</v>
      </c>
      <c r="E92" s="14">
        <v>13300</v>
      </c>
      <c r="F92" s="15">
        <v>441</v>
      </c>
      <c r="G92" s="15">
        <v>630</v>
      </c>
      <c r="H92" s="15">
        <v>0</v>
      </c>
      <c r="I92" s="14">
        <v>416</v>
      </c>
      <c r="J92" s="15">
        <v>1500</v>
      </c>
      <c r="K92" s="15">
        <v>1184</v>
      </c>
      <c r="L92" s="15">
        <v>0</v>
      </c>
      <c r="M92" s="15">
        <v>1213</v>
      </c>
      <c r="N92" s="11"/>
      <c r="O92" s="15">
        <v>1220</v>
      </c>
      <c r="P92" s="15">
        <v>1220</v>
      </c>
      <c r="Q92" s="15">
        <v>1220</v>
      </c>
    </row>
    <row r="93" spans="1:17" ht="12.75">
      <c r="A93" s="38"/>
      <c r="B93" s="16" t="s">
        <v>46</v>
      </c>
      <c r="C93" s="17">
        <f aca="true" t="shared" si="7" ref="C93:M93">SUM(C88:C92)</f>
        <v>282000</v>
      </c>
      <c r="D93" s="17">
        <f t="shared" si="7"/>
        <v>463300</v>
      </c>
      <c r="E93" s="17">
        <f t="shared" si="7"/>
        <v>363300</v>
      </c>
      <c r="F93" s="17">
        <f t="shared" si="7"/>
        <v>12059</v>
      </c>
      <c r="G93" s="17">
        <f t="shared" si="7"/>
        <v>13160</v>
      </c>
      <c r="H93" s="17">
        <f t="shared" si="7"/>
        <v>12530</v>
      </c>
      <c r="I93" s="17">
        <f t="shared" si="7"/>
        <v>18896</v>
      </c>
      <c r="J93" s="17">
        <f t="shared" si="7"/>
        <v>24455</v>
      </c>
      <c r="K93" s="17">
        <f t="shared" si="7"/>
        <v>25186</v>
      </c>
      <c r="L93" s="17">
        <f t="shared" si="7"/>
        <v>23500</v>
      </c>
      <c r="M93" s="17">
        <f t="shared" si="7"/>
        <v>27490</v>
      </c>
      <c r="N93" s="11"/>
      <c r="O93" s="17">
        <f>SUM(O88:O92)</f>
        <v>26520</v>
      </c>
      <c r="P93" s="17">
        <f>SUM(P88:P92)</f>
        <v>26520</v>
      </c>
      <c r="Q93" s="17">
        <f>SUM(Q88:Q92)</f>
        <v>26520</v>
      </c>
    </row>
    <row r="94" spans="1:17" ht="12.75">
      <c r="A94" s="38">
        <v>72</v>
      </c>
      <c r="B94" s="16" t="s">
        <v>198</v>
      </c>
      <c r="C94" s="17"/>
      <c r="D94" s="17"/>
      <c r="E94" s="17"/>
      <c r="F94" s="17"/>
      <c r="G94" s="17"/>
      <c r="H94" s="17"/>
      <c r="I94" s="17"/>
      <c r="J94" s="17">
        <v>0</v>
      </c>
      <c r="K94" s="17">
        <v>0</v>
      </c>
      <c r="L94" s="17">
        <v>0</v>
      </c>
      <c r="M94" s="17">
        <v>1700</v>
      </c>
      <c r="N94" s="11"/>
      <c r="O94" s="17">
        <v>0</v>
      </c>
      <c r="P94" s="17">
        <v>0</v>
      </c>
      <c r="Q94" s="17">
        <v>0</v>
      </c>
    </row>
    <row r="95" spans="1:17" ht="12.75">
      <c r="A95" s="38">
        <v>73</v>
      </c>
      <c r="B95" s="13" t="s">
        <v>102</v>
      </c>
      <c r="C95" s="20"/>
      <c r="D95" s="20"/>
      <c r="E95" s="20"/>
      <c r="F95" s="20"/>
      <c r="G95" s="20"/>
      <c r="H95" s="20"/>
      <c r="I95" s="20">
        <v>0</v>
      </c>
      <c r="J95" s="14">
        <v>1</v>
      </c>
      <c r="K95" s="14">
        <v>1</v>
      </c>
      <c r="L95" s="14">
        <v>1</v>
      </c>
      <c r="M95" s="14">
        <v>1</v>
      </c>
      <c r="N95" s="11"/>
      <c r="O95" s="14">
        <v>1</v>
      </c>
      <c r="P95" s="14">
        <v>1</v>
      </c>
      <c r="Q95" s="14">
        <v>1</v>
      </c>
    </row>
    <row r="96" spans="1:17" ht="12.75">
      <c r="A96" s="38">
        <v>74</v>
      </c>
      <c r="B96" s="13" t="s">
        <v>178</v>
      </c>
      <c r="C96" s="15"/>
      <c r="D96" s="15"/>
      <c r="E96" s="15"/>
      <c r="F96" s="15"/>
      <c r="G96" s="15"/>
      <c r="H96" s="15"/>
      <c r="I96" s="15">
        <v>30226</v>
      </c>
      <c r="J96" s="14">
        <v>14213</v>
      </c>
      <c r="K96" s="14">
        <v>12537</v>
      </c>
      <c r="L96" s="14">
        <v>0</v>
      </c>
      <c r="M96" s="14">
        <v>15208</v>
      </c>
      <c r="N96" s="11"/>
      <c r="O96" s="14">
        <v>1652</v>
      </c>
      <c r="P96" s="14">
        <v>0</v>
      </c>
      <c r="Q96" s="14">
        <v>0</v>
      </c>
    </row>
    <row r="97" spans="1:17" ht="12.75">
      <c r="A97" s="38">
        <v>75</v>
      </c>
      <c r="B97" s="13" t="s">
        <v>161</v>
      </c>
      <c r="C97" s="15"/>
      <c r="D97" s="15"/>
      <c r="E97" s="15"/>
      <c r="F97" s="15"/>
      <c r="G97" s="15"/>
      <c r="H97" s="15"/>
      <c r="I97" s="15">
        <v>0</v>
      </c>
      <c r="J97" s="14">
        <v>460</v>
      </c>
      <c r="K97" s="14">
        <v>645</v>
      </c>
      <c r="L97" s="14">
        <v>0</v>
      </c>
      <c r="M97" s="14">
        <v>1325</v>
      </c>
      <c r="N97" s="11"/>
      <c r="O97" s="14">
        <v>0</v>
      </c>
      <c r="P97" s="14">
        <v>0</v>
      </c>
      <c r="Q97" s="14">
        <v>0</v>
      </c>
    </row>
    <row r="98" spans="1:17" ht="12.75">
      <c r="A98" s="38">
        <v>76</v>
      </c>
      <c r="B98" s="13" t="s">
        <v>230</v>
      </c>
      <c r="C98" s="15"/>
      <c r="D98" s="15"/>
      <c r="E98" s="15"/>
      <c r="F98" s="15"/>
      <c r="G98" s="15"/>
      <c r="H98" s="15"/>
      <c r="I98" s="15"/>
      <c r="J98" s="14">
        <v>0</v>
      </c>
      <c r="K98" s="14">
        <v>0</v>
      </c>
      <c r="L98" s="14">
        <v>0</v>
      </c>
      <c r="M98" s="14">
        <v>2196</v>
      </c>
      <c r="N98" s="11"/>
      <c r="O98" s="14">
        <v>0</v>
      </c>
      <c r="P98" s="14">
        <v>0</v>
      </c>
      <c r="Q98" s="14">
        <v>0</v>
      </c>
    </row>
    <row r="99" spans="1:17" ht="12.75">
      <c r="A99" s="38">
        <v>77</v>
      </c>
      <c r="B99" s="13" t="s">
        <v>162</v>
      </c>
      <c r="C99" s="14">
        <v>23000</v>
      </c>
      <c r="D99" s="14">
        <v>98000</v>
      </c>
      <c r="E99" s="14">
        <v>88000</v>
      </c>
      <c r="F99" s="14">
        <v>2921</v>
      </c>
      <c r="G99" s="14">
        <v>1975</v>
      </c>
      <c r="H99" s="14">
        <v>1600</v>
      </c>
      <c r="I99" s="15">
        <v>332</v>
      </c>
      <c r="J99" s="14">
        <v>0</v>
      </c>
      <c r="K99" s="14">
        <v>328</v>
      </c>
      <c r="L99" s="14">
        <v>0</v>
      </c>
      <c r="M99" s="14">
        <v>0</v>
      </c>
      <c r="N99" s="11"/>
      <c r="O99" s="14">
        <v>0</v>
      </c>
      <c r="P99" s="14">
        <v>0</v>
      </c>
      <c r="Q99" s="14">
        <v>0</v>
      </c>
    </row>
    <row r="100" spans="1:17" ht="12.75">
      <c r="A100" s="38"/>
      <c r="B100" s="16" t="s">
        <v>89</v>
      </c>
      <c r="C100" s="17">
        <f aca="true" t="shared" si="8" ref="C100:K100">SUM(C95:C99)</f>
        <v>23000</v>
      </c>
      <c r="D100" s="17">
        <f t="shared" si="8"/>
        <v>98000</v>
      </c>
      <c r="E100" s="17">
        <f t="shared" si="8"/>
        <v>88000</v>
      </c>
      <c r="F100" s="17">
        <f t="shared" si="8"/>
        <v>2921</v>
      </c>
      <c r="G100" s="17">
        <f t="shared" si="8"/>
        <v>1975</v>
      </c>
      <c r="H100" s="17">
        <f t="shared" si="8"/>
        <v>1600</v>
      </c>
      <c r="I100" s="17">
        <f t="shared" si="8"/>
        <v>30558</v>
      </c>
      <c r="J100" s="17">
        <f>SUM(J95:J99)</f>
        <v>14674</v>
      </c>
      <c r="K100" s="17">
        <f t="shared" si="8"/>
        <v>13511</v>
      </c>
      <c r="L100" s="17">
        <f>SUM(L95:L99)</f>
        <v>1</v>
      </c>
      <c r="M100" s="17">
        <f>SUM(M95:M99)</f>
        <v>18730</v>
      </c>
      <c r="N100" s="11"/>
      <c r="O100" s="17">
        <f>SUM(O95:O99)</f>
        <v>1653</v>
      </c>
      <c r="P100" s="17">
        <f>SUM(P95:P99)</f>
        <v>1</v>
      </c>
      <c r="Q100" s="17">
        <f>SUM(Q95:Q99)</f>
        <v>1</v>
      </c>
    </row>
    <row r="101" spans="1:17" ht="12.75">
      <c r="A101" s="38">
        <v>78</v>
      </c>
      <c r="B101" s="22" t="s">
        <v>140</v>
      </c>
      <c r="C101" s="20"/>
      <c r="D101" s="20"/>
      <c r="E101" s="14">
        <v>16450</v>
      </c>
      <c r="F101" s="15">
        <v>546</v>
      </c>
      <c r="G101" s="15">
        <v>540</v>
      </c>
      <c r="H101" s="15">
        <v>540</v>
      </c>
      <c r="I101" s="14">
        <v>535</v>
      </c>
      <c r="J101" s="15">
        <v>536</v>
      </c>
      <c r="K101" s="15">
        <v>544</v>
      </c>
      <c r="L101" s="15">
        <v>544</v>
      </c>
      <c r="M101" s="15">
        <v>536</v>
      </c>
      <c r="N101" s="11"/>
      <c r="O101" s="15">
        <v>536</v>
      </c>
      <c r="P101" s="15">
        <v>536</v>
      </c>
      <c r="Q101" s="15">
        <v>536</v>
      </c>
    </row>
    <row r="102" spans="1:17" ht="12.75">
      <c r="A102" s="38"/>
      <c r="B102" s="16" t="s">
        <v>66</v>
      </c>
      <c r="C102" s="23"/>
      <c r="D102" s="23"/>
      <c r="E102" s="17">
        <f aca="true" t="shared" si="9" ref="E102:Q102">SUM(E101)</f>
        <v>16450</v>
      </c>
      <c r="F102" s="17">
        <f t="shared" si="9"/>
        <v>546</v>
      </c>
      <c r="G102" s="17">
        <f t="shared" si="9"/>
        <v>540</v>
      </c>
      <c r="H102" s="17">
        <f t="shared" si="9"/>
        <v>540</v>
      </c>
      <c r="I102" s="17">
        <f t="shared" si="9"/>
        <v>535</v>
      </c>
      <c r="J102" s="17">
        <f>SUM(J101)</f>
        <v>536</v>
      </c>
      <c r="K102" s="17">
        <f t="shared" si="9"/>
        <v>544</v>
      </c>
      <c r="L102" s="17">
        <f>SUM(L101)</f>
        <v>544</v>
      </c>
      <c r="M102" s="17">
        <f t="shared" si="9"/>
        <v>536</v>
      </c>
      <c r="N102" s="11"/>
      <c r="O102" s="17">
        <f t="shared" si="9"/>
        <v>536</v>
      </c>
      <c r="P102" s="17">
        <f t="shared" si="9"/>
        <v>536</v>
      </c>
      <c r="Q102" s="17">
        <f t="shared" si="9"/>
        <v>536</v>
      </c>
    </row>
    <row r="103" spans="1:17" ht="12.75">
      <c r="A103" s="38">
        <v>79</v>
      </c>
      <c r="B103" s="13" t="s">
        <v>103</v>
      </c>
      <c r="C103" s="14">
        <v>4000</v>
      </c>
      <c r="D103" s="14">
        <v>16000</v>
      </c>
      <c r="E103" s="14">
        <v>16000</v>
      </c>
      <c r="F103" s="15">
        <v>531</v>
      </c>
      <c r="G103" s="15">
        <v>500</v>
      </c>
      <c r="H103" s="15">
        <v>500</v>
      </c>
      <c r="I103" s="14">
        <v>2932</v>
      </c>
      <c r="J103" s="14">
        <v>2872</v>
      </c>
      <c r="K103" s="14">
        <v>2115</v>
      </c>
      <c r="L103" s="14">
        <v>1950</v>
      </c>
      <c r="M103" s="14">
        <v>750</v>
      </c>
      <c r="N103" s="11"/>
      <c r="O103" s="14">
        <v>750</v>
      </c>
      <c r="P103" s="14">
        <v>750</v>
      </c>
      <c r="Q103" s="14">
        <v>750</v>
      </c>
    </row>
    <row r="104" spans="1:17" ht="12.75">
      <c r="A104" s="38">
        <v>80</v>
      </c>
      <c r="B104" s="13" t="s">
        <v>90</v>
      </c>
      <c r="C104" s="14"/>
      <c r="D104" s="14"/>
      <c r="E104" s="14"/>
      <c r="F104" s="15"/>
      <c r="G104" s="15"/>
      <c r="H104" s="15"/>
      <c r="I104" s="14">
        <v>0</v>
      </c>
      <c r="J104" s="14">
        <v>6236</v>
      </c>
      <c r="K104" s="14">
        <v>13360</v>
      </c>
      <c r="L104" s="14">
        <v>10000</v>
      </c>
      <c r="M104" s="14">
        <v>14427</v>
      </c>
      <c r="N104" s="11"/>
      <c r="O104" s="14">
        <v>19588</v>
      </c>
      <c r="P104" s="14">
        <v>19588</v>
      </c>
      <c r="Q104" s="14">
        <v>19588</v>
      </c>
    </row>
    <row r="105" spans="1:17" ht="12.75" customHeight="1" hidden="1">
      <c r="A105" s="38"/>
      <c r="B105" s="13"/>
      <c r="C105" s="14">
        <v>14000</v>
      </c>
      <c r="D105" s="14">
        <v>23000</v>
      </c>
      <c r="E105" s="14">
        <v>23000</v>
      </c>
      <c r="F105" s="15">
        <v>763</v>
      </c>
      <c r="G105" s="15">
        <v>763</v>
      </c>
      <c r="H105" s="15">
        <v>760</v>
      </c>
      <c r="I105" s="14"/>
      <c r="J105" s="15"/>
      <c r="K105" s="15"/>
      <c r="L105" s="15"/>
      <c r="M105" s="15"/>
      <c r="N105" s="11"/>
      <c r="O105" s="15"/>
      <c r="P105" s="15"/>
      <c r="Q105" s="15"/>
    </row>
    <row r="106" spans="1:17" ht="12.75">
      <c r="A106" s="38">
        <v>81</v>
      </c>
      <c r="B106" s="13" t="s">
        <v>142</v>
      </c>
      <c r="C106" s="14">
        <v>25000</v>
      </c>
      <c r="D106" s="14">
        <v>15000</v>
      </c>
      <c r="E106" s="14">
        <v>25000</v>
      </c>
      <c r="F106" s="15">
        <v>830</v>
      </c>
      <c r="G106" s="15">
        <v>280</v>
      </c>
      <c r="H106" s="15">
        <v>280</v>
      </c>
      <c r="I106" s="14">
        <v>1196</v>
      </c>
      <c r="J106" s="15">
        <v>2544</v>
      </c>
      <c r="K106" s="15">
        <v>1882</v>
      </c>
      <c r="L106" s="15">
        <v>1875</v>
      </c>
      <c r="M106" s="15">
        <v>3222</v>
      </c>
      <c r="N106" s="11"/>
      <c r="O106" s="15">
        <v>3000</v>
      </c>
      <c r="P106" s="15">
        <v>3000</v>
      </c>
      <c r="Q106" s="15">
        <v>3000</v>
      </c>
    </row>
    <row r="107" spans="1:17" ht="12.75">
      <c r="A107" s="38">
        <v>82</v>
      </c>
      <c r="B107" s="13" t="s">
        <v>132</v>
      </c>
      <c r="C107" s="15"/>
      <c r="D107" s="15"/>
      <c r="E107" s="15"/>
      <c r="F107" s="15">
        <v>0</v>
      </c>
      <c r="G107" s="15">
        <v>977</v>
      </c>
      <c r="H107" s="15">
        <v>980</v>
      </c>
      <c r="I107" s="15">
        <v>2698</v>
      </c>
      <c r="J107" s="14">
        <v>90</v>
      </c>
      <c r="K107" s="14">
        <v>0</v>
      </c>
      <c r="L107" s="14">
        <v>0</v>
      </c>
      <c r="M107" s="14">
        <v>0</v>
      </c>
      <c r="N107" s="11"/>
      <c r="O107" s="14">
        <v>0</v>
      </c>
      <c r="P107" s="14">
        <v>0</v>
      </c>
      <c r="Q107" s="14">
        <v>0</v>
      </c>
    </row>
    <row r="108" spans="1:17" ht="12.75">
      <c r="A108" s="38">
        <v>83</v>
      </c>
      <c r="B108" s="13" t="s">
        <v>158</v>
      </c>
      <c r="C108" s="15">
        <v>0</v>
      </c>
      <c r="D108" s="15">
        <v>0</v>
      </c>
      <c r="E108" s="14">
        <v>300000</v>
      </c>
      <c r="F108" s="14">
        <v>9958</v>
      </c>
      <c r="G108" s="14">
        <v>2351</v>
      </c>
      <c r="H108" s="14">
        <v>4000</v>
      </c>
      <c r="I108" s="14">
        <v>1316</v>
      </c>
      <c r="J108" s="15">
        <v>3793</v>
      </c>
      <c r="K108" s="15">
        <v>2420</v>
      </c>
      <c r="L108" s="15">
        <v>2150</v>
      </c>
      <c r="M108" s="15">
        <v>3915</v>
      </c>
      <c r="N108" s="11"/>
      <c r="O108" s="15">
        <v>2000</v>
      </c>
      <c r="P108" s="15">
        <v>2000</v>
      </c>
      <c r="Q108" s="15">
        <v>2000</v>
      </c>
    </row>
    <row r="109" spans="1:17" ht="12.75">
      <c r="A109" s="38">
        <v>84</v>
      </c>
      <c r="B109" s="13" t="s">
        <v>199</v>
      </c>
      <c r="C109" s="15"/>
      <c r="D109" s="15"/>
      <c r="E109" s="14"/>
      <c r="F109" s="14"/>
      <c r="G109" s="14"/>
      <c r="H109" s="14"/>
      <c r="I109" s="14"/>
      <c r="J109" s="15">
        <v>0</v>
      </c>
      <c r="K109" s="15">
        <v>0</v>
      </c>
      <c r="L109" s="15">
        <v>0</v>
      </c>
      <c r="M109" s="15">
        <v>2000</v>
      </c>
      <c r="N109" s="11"/>
      <c r="O109" s="15">
        <v>0</v>
      </c>
      <c r="P109" s="15">
        <v>0</v>
      </c>
      <c r="Q109" s="15">
        <v>0</v>
      </c>
    </row>
    <row r="110" spans="1:17" ht="12.75">
      <c r="A110" s="38">
        <v>85</v>
      </c>
      <c r="B110" s="13" t="s">
        <v>143</v>
      </c>
      <c r="C110" s="14">
        <v>6652</v>
      </c>
      <c r="D110" s="14">
        <v>5700</v>
      </c>
      <c r="E110" s="14">
        <v>5700</v>
      </c>
      <c r="F110" s="15">
        <v>189</v>
      </c>
      <c r="G110" s="15">
        <v>208</v>
      </c>
      <c r="H110" s="15">
        <v>208</v>
      </c>
      <c r="I110" s="14">
        <v>163</v>
      </c>
      <c r="J110" s="15">
        <v>149</v>
      </c>
      <c r="K110" s="15">
        <v>148</v>
      </c>
      <c r="L110" s="15">
        <v>148</v>
      </c>
      <c r="M110" s="15">
        <v>215</v>
      </c>
      <c r="N110" s="11"/>
      <c r="O110" s="15">
        <v>215</v>
      </c>
      <c r="P110" s="15">
        <v>215</v>
      </c>
      <c r="Q110" s="15">
        <v>215</v>
      </c>
    </row>
    <row r="111" spans="1:17" ht="12.75">
      <c r="A111" s="38"/>
      <c r="B111" s="16" t="s">
        <v>57</v>
      </c>
      <c r="C111" s="17">
        <f aca="true" t="shared" si="10" ref="C111:Q111">SUM(C103:C110)</f>
        <v>49652</v>
      </c>
      <c r="D111" s="17">
        <f t="shared" si="10"/>
        <v>59700</v>
      </c>
      <c r="E111" s="17">
        <f t="shared" si="10"/>
        <v>369700</v>
      </c>
      <c r="F111" s="17">
        <f t="shared" si="10"/>
        <v>12271</v>
      </c>
      <c r="G111" s="17">
        <f t="shared" si="10"/>
        <v>5079</v>
      </c>
      <c r="H111" s="17">
        <f t="shared" si="10"/>
        <v>6728</v>
      </c>
      <c r="I111" s="17">
        <f t="shared" si="10"/>
        <v>8305</v>
      </c>
      <c r="J111" s="17">
        <f>SUM(J103:J110)</f>
        <v>15684</v>
      </c>
      <c r="K111" s="17">
        <f t="shared" si="10"/>
        <v>19925</v>
      </c>
      <c r="L111" s="17">
        <f>SUM(L103:L110)</f>
        <v>16123</v>
      </c>
      <c r="M111" s="17">
        <f t="shared" si="10"/>
        <v>24529</v>
      </c>
      <c r="N111" s="11"/>
      <c r="O111" s="17">
        <f t="shared" si="10"/>
        <v>25553</v>
      </c>
      <c r="P111" s="17">
        <f t="shared" si="10"/>
        <v>25553</v>
      </c>
      <c r="Q111" s="17">
        <f t="shared" si="10"/>
        <v>25553</v>
      </c>
    </row>
    <row r="112" spans="1:17" ht="12.75">
      <c r="A112" s="38">
        <v>86</v>
      </c>
      <c r="B112" s="13" t="s">
        <v>1</v>
      </c>
      <c r="C112" s="14">
        <v>19600</v>
      </c>
      <c r="D112" s="14">
        <v>19600</v>
      </c>
      <c r="E112" s="14">
        <v>19600</v>
      </c>
      <c r="F112" s="15">
        <v>651</v>
      </c>
      <c r="G112" s="15">
        <v>651</v>
      </c>
      <c r="H112" s="15">
        <v>651</v>
      </c>
      <c r="I112" s="14">
        <v>596</v>
      </c>
      <c r="J112" s="15">
        <v>882</v>
      </c>
      <c r="K112" s="15">
        <v>0</v>
      </c>
      <c r="L112" s="15">
        <v>0</v>
      </c>
      <c r="M112" s="15">
        <v>0</v>
      </c>
      <c r="N112" s="11"/>
      <c r="O112" s="15">
        <v>0</v>
      </c>
      <c r="P112" s="15">
        <v>0</v>
      </c>
      <c r="Q112" s="15">
        <v>0</v>
      </c>
    </row>
    <row r="113" spans="1:17" ht="12.75">
      <c r="A113" s="38">
        <v>87</v>
      </c>
      <c r="B113" s="13" t="s">
        <v>200</v>
      </c>
      <c r="C113" s="14">
        <v>134000</v>
      </c>
      <c r="D113" s="14">
        <v>195000</v>
      </c>
      <c r="E113" s="14">
        <v>195000</v>
      </c>
      <c r="F113" s="14">
        <v>6473</v>
      </c>
      <c r="G113" s="14">
        <v>8357</v>
      </c>
      <c r="H113" s="14">
        <v>7000</v>
      </c>
      <c r="I113" s="14">
        <v>8824</v>
      </c>
      <c r="J113" s="14">
        <v>6723</v>
      </c>
      <c r="K113" s="14">
        <v>7763</v>
      </c>
      <c r="L113" s="14">
        <v>6500</v>
      </c>
      <c r="M113" s="14">
        <v>5792</v>
      </c>
      <c r="N113" s="11"/>
      <c r="O113" s="14">
        <v>5800</v>
      </c>
      <c r="P113" s="14">
        <v>5800</v>
      </c>
      <c r="Q113" s="14">
        <v>5800</v>
      </c>
    </row>
    <row r="114" spans="1:17" ht="12.75">
      <c r="A114" s="38">
        <v>88</v>
      </c>
      <c r="B114" s="13" t="s">
        <v>201</v>
      </c>
      <c r="C114" s="14"/>
      <c r="D114" s="14"/>
      <c r="E114" s="14"/>
      <c r="F114" s="14"/>
      <c r="G114" s="14"/>
      <c r="H114" s="14"/>
      <c r="I114" s="14"/>
      <c r="J114" s="14">
        <v>0</v>
      </c>
      <c r="K114" s="14">
        <v>0</v>
      </c>
      <c r="L114" s="14">
        <v>0</v>
      </c>
      <c r="M114" s="14">
        <v>555</v>
      </c>
      <c r="N114" s="11"/>
      <c r="O114" s="14">
        <v>560</v>
      </c>
      <c r="P114" s="14">
        <v>560</v>
      </c>
      <c r="Q114" s="14">
        <v>560</v>
      </c>
    </row>
    <row r="115" spans="1:17" ht="12.75">
      <c r="A115" s="38">
        <v>89</v>
      </c>
      <c r="B115" s="13" t="s">
        <v>112</v>
      </c>
      <c r="C115" s="14">
        <v>51000</v>
      </c>
      <c r="D115" s="14">
        <v>10000</v>
      </c>
      <c r="E115" s="15"/>
      <c r="F115" s="15">
        <v>7</v>
      </c>
      <c r="G115" s="15">
        <v>0</v>
      </c>
      <c r="H115" s="15">
        <v>0</v>
      </c>
      <c r="I115" s="15">
        <v>481</v>
      </c>
      <c r="J115" s="14">
        <v>867</v>
      </c>
      <c r="K115" s="14">
        <v>387</v>
      </c>
      <c r="L115" s="14">
        <v>600</v>
      </c>
      <c r="M115" s="14">
        <v>485</v>
      </c>
      <c r="N115" s="11"/>
      <c r="O115" s="14">
        <v>500</v>
      </c>
      <c r="P115" s="14">
        <v>500</v>
      </c>
      <c r="Q115" s="14">
        <v>500</v>
      </c>
    </row>
    <row r="116" spans="1:17" ht="12.75">
      <c r="A116" s="38"/>
      <c r="B116" s="16" t="s">
        <v>47</v>
      </c>
      <c r="C116" s="17">
        <f aca="true" t="shared" si="11" ref="C116:Q116">SUM(C112:C115)</f>
        <v>204600</v>
      </c>
      <c r="D116" s="17">
        <f t="shared" si="11"/>
        <v>224600</v>
      </c>
      <c r="E116" s="17">
        <f t="shared" si="11"/>
        <v>214600</v>
      </c>
      <c r="F116" s="17">
        <f t="shared" si="11"/>
        <v>7131</v>
      </c>
      <c r="G116" s="17">
        <f t="shared" si="11"/>
        <v>9008</v>
      </c>
      <c r="H116" s="17">
        <f t="shared" si="11"/>
        <v>7651</v>
      </c>
      <c r="I116" s="17">
        <f t="shared" si="11"/>
        <v>9901</v>
      </c>
      <c r="J116" s="17">
        <f>SUM(J112:J115)</f>
        <v>8472</v>
      </c>
      <c r="K116" s="17">
        <f t="shared" si="11"/>
        <v>8150</v>
      </c>
      <c r="L116" s="17">
        <f>SUM(L112:L115)</f>
        <v>7100</v>
      </c>
      <c r="M116" s="17">
        <f t="shared" si="11"/>
        <v>6832</v>
      </c>
      <c r="N116" s="11"/>
      <c r="O116" s="17">
        <f t="shared" si="11"/>
        <v>6860</v>
      </c>
      <c r="P116" s="17">
        <f t="shared" si="11"/>
        <v>6860</v>
      </c>
      <c r="Q116" s="17">
        <f t="shared" si="11"/>
        <v>6860</v>
      </c>
    </row>
    <row r="117" spans="1:17" ht="12.75">
      <c r="A117" s="38">
        <v>90</v>
      </c>
      <c r="B117" s="13" t="s">
        <v>179</v>
      </c>
      <c r="C117" s="14"/>
      <c r="D117" s="14"/>
      <c r="E117" s="14"/>
      <c r="F117" s="14"/>
      <c r="G117" s="14"/>
      <c r="H117" s="14"/>
      <c r="I117" s="14"/>
      <c r="J117" s="14">
        <v>4038</v>
      </c>
      <c r="K117" s="14">
        <v>1291</v>
      </c>
      <c r="L117" s="14">
        <v>0</v>
      </c>
      <c r="M117" s="14">
        <v>1064</v>
      </c>
      <c r="N117" s="11"/>
      <c r="O117" s="14">
        <v>0</v>
      </c>
      <c r="P117" s="14">
        <v>0</v>
      </c>
      <c r="Q117" s="14">
        <v>0</v>
      </c>
    </row>
    <row r="118" spans="1:17" ht="12.75">
      <c r="A118" s="38">
        <v>91</v>
      </c>
      <c r="B118" s="13" t="s">
        <v>32</v>
      </c>
      <c r="C118" s="14">
        <v>41500</v>
      </c>
      <c r="D118" s="14">
        <v>43000</v>
      </c>
      <c r="E118" s="14">
        <v>41500</v>
      </c>
      <c r="F118" s="14">
        <v>1377</v>
      </c>
      <c r="G118" s="14">
        <v>2680</v>
      </c>
      <c r="H118" s="14">
        <v>2500</v>
      </c>
      <c r="I118" s="14">
        <v>1566</v>
      </c>
      <c r="J118" s="14">
        <v>1553</v>
      </c>
      <c r="K118" s="14">
        <v>1503</v>
      </c>
      <c r="L118" s="14">
        <v>1370</v>
      </c>
      <c r="M118" s="14">
        <v>1595</v>
      </c>
      <c r="N118" s="11"/>
      <c r="O118" s="14">
        <v>1600</v>
      </c>
      <c r="P118" s="14">
        <v>1600</v>
      </c>
      <c r="Q118" s="14">
        <v>1600</v>
      </c>
    </row>
    <row r="119" spans="1:17" ht="12.75">
      <c r="A119" s="38">
        <v>92</v>
      </c>
      <c r="B119" s="13" t="s">
        <v>202</v>
      </c>
      <c r="C119" s="14">
        <v>8000</v>
      </c>
      <c r="D119" s="14">
        <v>10000</v>
      </c>
      <c r="E119" s="14">
        <v>8000</v>
      </c>
      <c r="F119" s="15">
        <v>266</v>
      </c>
      <c r="G119" s="15">
        <v>386</v>
      </c>
      <c r="H119" s="15">
        <v>380</v>
      </c>
      <c r="I119" s="14">
        <v>254</v>
      </c>
      <c r="J119" s="15">
        <v>7337</v>
      </c>
      <c r="K119" s="15">
        <v>1483</v>
      </c>
      <c r="L119" s="15">
        <v>800</v>
      </c>
      <c r="M119" s="15">
        <v>514</v>
      </c>
      <c r="N119" s="11"/>
      <c r="O119" s="15">
        <v>520</v>
      </c>
      <c r="P119" s="15">
        <v>520</v>
      </c>
      <c r="Q119" s="15">
        <v>520</v>
      </c>
    </row>
    <row r="120" spans="1:17" ht="12.75">
      <c r="A120" s="38">
        <v>93</v>
      </c>
      <c r="B120" s="66" t="s">
        <v>2</v>
      </c>
      <c r="C120" s="14">
        <v>330000</v>
      </c>
      <c r="D120" s="14">
        <v>325000</v>
      </c>
      <c r="E120" s="14">
        <v>330000</v>
      </c>
      <c r="F120" s="14">
        <v>10954</v>
      </c>
      <c r="G120" s="14">
        <v>9760</v>
      </c>
      <c r="H120" s="14">
        <v>7000</v>
      </c>
      <c r="I120" s="14">
        <v>7000</v>
      </c>
      <c r="J120" s="14">
        <v>13470</v>
      </c>
      <c r="K120" s="14">
        <v>15000</v>
      </c>
      <c r="L120" s="67">
        <v>16000</v>
      </c>
      <c r="M120" s="14">
        <v>16000</v>
      </c>
      <c r="N120" s="11"/>
      <c r="O120" s="67">
        <v>16000</v>
      </c>
      <c r="P120" s="67">
        <v>16000</v>
      </c>
      <c r="Q120" s="67">
        <v>16000</v>
      </c>
    </row>
    <row r="121" spans="1:17" ht="12.75">
      <c r="A121" s="38">
        <v>94</v>
      </c>
      <c r="B121" s="13" t="s">
        <v>123</v>
      </c>
      <c r="C121" s="14"/>
      <c r="D121" s="14"/>
      <c r="E121" s="14"/>
      <c r="F121" s="14"/>
      <c r="G121" s="14"/>
      <c r="H121" s="14"/>
      <c r="I121" s="14"/>
      <c r="J121" s="14">
        <v>2067</v>
      </c>
      <c r="K121" s="14">
        <v>1405</v>
      </c>
      <c r="L121" s="14">
        <v>1500</v>
      </c>
      <c r="M121" s="14">
        <v>1836</v>
      </c>
      <c r="N121" s="11"/>
      <c r="O121" s="14">
        <v>1840</v>
      </c>
      <c r="P121" s="14">
        <v>1840</v>
      </c>
      <c r="Q121" s="14">
        <v>1840</v>
      </c>
    </row>
    <row r="122" spans="1:17" ht="12.75">
      <c r="A122" s="38">
        <v>95</v>
      </c>
      <c r="B122" s="13" t="s">
        <v>124</v>
      </c>
      <c r="C122" s="14">
        <v>2000</v>
      </c>
      <c r="D122" s="14">
        <v>6000</v>
      </c>
      <c r="E122" s="14">
        <v>2000</v>
      </c>
      <c r="F122" s="15">
        <v>66</v>
      </c>
      <c r="G122" s="15">
        <v>140</v>
      </c>
      <c r="H122" s="15">
        <v>140</v>
      </c>
      <c r="I122" s="14">
        <v>159</v>
      </c>
      <c r="J122" s="15">
        <v>352</v>
      </c>
      <c r="K122" s="15">
        <v>891</v>
      </c>
      <c r="L122" s="15">
        <v>545</v>
      </c>
      <c r="M122" s="15">
        <v>72</v>
      </c>
      <c r="N122" s="11"/>
      <c r="O122" s="15">
        <v>80</v>
      </c>
      <c r="P122" s="15">
        <v>80</v>
      </c>
      <c r="Q122" s="15">
        <v>80</v>
      </c>
    </row>
    <row r="123" spans="1:17" ht="12.75">
      <c r="A123" s="38"/>
      <c r="B123" s="16" t="s">
        <v>48</v>
      </c>
      <c r="C123" s="17">
        <f aca="true" t="shared" si="12" ref="C123:Q123">SUM(C117:C122)</f>
        <v>381500</v>
      </c>
      <c r="D123" s="17">
        <f t="shared" si="12"/>
        <v>384000</v>
      </c>
      <c r="E123" s="17">
        <f t="shared" si="12"/>
        <v>381500</v>
      </c>
      <c r="F123" s="17">
        <f t="shared" si="12"/>
        <v>12663</v>
      </c>
      <c r="G123" s="17">
        <f t="shared" si="12"/>
        <v>12966</v>
      </c>
      <c r="H123" s="17">
        <f t="shared" si="12"/>
        <v>10020</v>
      </c>
      <c r="I123" s="17">
        <f t="shared" si="12"/>
        <v>8979</v>
      </c>
      <c r="J123" s="17">
        <f>SUM(J117:J122)</f>
        <v>28817</v>
      </c>
      <c r="K123" s="17">
        <f t="shared" si="12"/>
        <v>21573</v>
      </c>
      <c r="L123" s="17">
        <f>SUM(L117:L122)</f>
        <v>20215</v>
      </c>
      <c r="M123" s="17">
        <f t="shared" si="12"/>
        <v>21081</v>
      </c>
      <c r="N123" s="11"/>
      <c r="O123" s="17">
        <f t="shared" si="12"/>
        <v>20040</v>
      </c>
      <c r="P123" s="17">
        <f t="shared" si="12"/>
        <v>20040</v>
      </c>
      <c r="Q123" s="17">
        <f t="shared" si="12"/>
        <v>20040</v>
      </c>
    </row>
    <row r="124" spans="1:17" ht="12.75">
      <c r="A124" s="38">
        <v>96</v>
      </c>
      <c r="B124" s="24" t="s">
        <v>203</v>
      </c>
      <c r="C124" s="25">
        <v>123000</v>
      </c>
      <c r="D124" s="25">
        <v>123000</v>
      </c>
      <c r="E124" s="25">
        <v>123000</v>
      </c>
      <c r="F124" s="25">
        <v>4083</v>
      </c>
      <c r="G124" s="25">
        <v>5600</v>
      </c>
      <c r="H124" s="25">
        <v>1000</v>
      </c>
      <c r="I124" s="25">
        <v>1401</v>
      </c>
      <c r="J124" s="25">
        <v>1187</v>
      </c>
      <c r="K124" s="25">
        <v>1213</v>
      </c>
      <c r="L124" s="25">
        <v>1215</v>
      </c>
      <c r="M124" s="25">
        <v>346</v>
      </c>
      <c r="N124" s="11"/>
      <c r="O124" s="25">
        <v>350</v>
      </c>
      <c r="P124" s="25">
        <v>350</v>
      </c>
      <c r="Q124" s="25">
        <v>350</v>
      </c>
    </row>
    <row r="125" spans="1:17" ht="12.75">
      <c r="A125" s="38"/>
      <c r="B125" s="16" t="s">
        <v>58</v>
      </c>
      <c r="C125" s="17">
        <f aca="true" t="shared" si="13" ref="C125:K125">SUM(C124:C124)</f>
        <v>123000</v>
      </c>
      <c r="D125" s="17">
        <f t="shared" si="13"/>
        <v>123000</v>
      </c>
      <c r="E125" s="17">
        <f t="shared" si="13"/>
        <v>123000</v>
      </c>
      <c r="F125" s="17">
        <f t="shared" si="13"/>
        <v>4083</v>
      </c>
      <c r="G125" s="17">
        <f t="shared" si="13"/>
        <v>5600</v>
      </c>
      <c r="H125" s="17">
        <f t="shared" si="13"/>
        <v>1000</v>
      </c>
      <c r="I125" s="17">
        <f t="shared" si="13"/>
        <v>1401</v>
      </c>
      <c r="J125" s="17">
        <f>SUM(J124:J124)</f>
        <v>1187</v>
      </c>
      <c r="K125" s="17">
        <f t="shared" si="13"/>
        <v>1213</v>
      </c>
      <c r="L125" s="17">
        <f>SUM(L124:L124)</f>
        <v>1215</v>
      </c>
      <c r="M125" s="17">
        <f>SUM(M124:M124)</f>
        <v>346</v>
      </c>
      <c r="N125" s="11"/>
      <c r="O125" s="17">
        <f>SUM(O124:O124)</f>
        <v>350</v>
      </c>
      <c r="P125" s="17">
        <f>SUM(P124:P124)</f>
        <v>350</v>
      </c>
      <c r="Q125" s="17">
        <f>SUM(Q124:Q124)</f>
        <v>350</v>
      </c>
    </row>
    <row r="126" spans="1:17" ht="12.75">
      <c r="A126" s="38">
        <v>97</v>
      </c>
      <c r="B126" s="13" t="s">
        <v>144</v>
      </c>
      <c r="C126" s="14">
        <v>200000</v>
      </c>
      <c r="D126" s="14">
        <v>200000</v>
      </c>
      <c r="E126" s="14">
        <v>200000</v>
      </c>
      <c r="F126" s="14">
        <v>6639</v>
      </c>
      <c r="G126" s="14">
        <v>6639</v>
      </c>
      <c r="H126" s="14">
        <v>1000</v>
      </c>
      <c r="I126" s="14">
        <v>3402</v>
      </c>
      <c r="J126" s="14">
        <v>10492</v>
      </c>
      <c r="K126" s="14">
        <v>6288</v>
      </c>
      <c r="L126" s="14">
        <v>4000</v>
      </c>
      <c r="M126" s="14">
        <v>6350</v>
      </c>
      <c r="N126" s="11"/>
      <c r="O126" s="14">
        <v>4000</v>
      </c>
      <c r="P126" s="14">
        <v>4000</v>
      </c>
      <c r="Q126" s="14">
        <v>4000</v>
      </c>
    </row>
    <row r="127" spans="1:17" ht="12.75" customHeight="1">
      <c r="A127" s="109"/>
      <c r="B127" s="104"/>
      <c r="C127" s="105" t="s">
        <v>76</v>
      </c>
      <c r="D127" s="105" t="s">
        <v>77</v>
      </c>
      <c r="E127" s="105" t="s">
        <v>78</v>
      </c>
      <c r="F127" s="105"/>
      <c r="G127" s="105" t="s">
        <v>79</v>
      </c>
      <c r="H127" s="105" t="s">
        <v>80</v>
      </c>
      <c r="I127" s="105" t="s">
        <v>86</v>
      </c>
      <c r="J127" s="100" t="s">
        <v>153</v>
      </c>
      <c r="K127" s="100" t="s">
        <v>189</v>
      </c>
      <c r="L127" s="100" t="s">
        <v>188</v>
      </c>
      <c r="M127" s="100" t="s">
        <v>190</v>
      </c>
      <c r="N127" s="100" t="s">
        <v>154</v>
      </c>
      <c r="O127" s="100" t="s">
        <v>235</v>
      </c>
      <c r="P127" s="100" t="s">
        <v>236</v>
      </c>
      <c r="Q127" s="100" t="s">
        <v>237</v>
      </c>
    </row>
    <row r="128" spans="1:17" ht="24" customHeight="1">
      <c r="A128" s="110"/>
      <c r="B128" s="104"/>
      <c r="C128" s="105"/>
      <c r="D128" s="105"/>
      <c r="E128" s="105"/>
      <c r="F128" s="105"/>
      <c r="G128" s="105"/>
      <c r="H128" s="105"/>
      <c r="I128" s="105"/>
      <c r="J128" s="101"/>
      <c r="K128" s="101"/>
      <c r="L128" s="101"/>
      <c r="M128" s="101"/>
      <c r="N128" s="101"/>
      <c r="O128" s="101"/>
      <c r="P128" s="101"/>
      <c r="Q128" s="101"/>
    </row>
    <row r="129" spans="1:17" ht="12.75">
      <c r="A129" s="38">
        <v>98</v>
      </c>
      <c r="B129" s="13" t="s">
        <v>85</v>
      </c>
      <c r="C129" s="14"/>
      <c r="D129" s="14"/>
      <c r="E129" s="14"/>
      <c r="F129" s="14"/>
      <c r="G129" s="14"/>
      <c r="H129" s="14"/>
      <c r="I129" s="14">
        <v>257</v>
      </c>
      <c r="J129" s="14">
        <v>817</v>
      </c>
      <c r="K129" s="14">
        <v>1131</v>
      </c>
      <c r="L129" s="14">
        <v>1000</v>
      </c>
      <c r="M129" s="14">
        <v>530</v>
      </c>
      <c r="N129" s="11"/>
      <c r="O129" s="14">
        <v>1000</v>
      </c>
      <c r="P129" s="14">
        <v>1000</v>
      </c>
      <c r="Q129" s="14">
        <v>1000</v>
      </c>
    </row>
    <row r="130" spans="1:17" ht="12.75">
      <c r="A130" s="38">
        <v>99</v>
      </c>
      <c r="B130" s="13" t="s">
        <v>145</v>
      </c>
      <c r="C130" s="14"/>
      <c r="D130" s="14"/>
      <c r="E130" s="14"/>
      <c r="F130" s="14"/>
      <c r="G130" s="14"/>
      <c r="H130" s="14"/>
      <c r="I130" s="14"/>
      <c r="J130" s="14">
        <v>0</v>
      </c>
      <c r="K130" s="14">
        <v>0</v>
      </c>
      <c r="L130" s="14">
        <v>1000</v>
      </c>
      <c r="M130" s="14">
        <v>0</v>
      </c>
      <c r="N130" s="11"/>
      <c r="O130" s="14">
        <v>1000</v>
      </c>
      <c r="P130" s="14">
        <v>1000</v>
      </c>
      <c r="Q130" s="14">
        <v>1000</v>
      </c>
    </row>
    <row r="131" spans="1:17" ht="12.75">
      <c r="A131" s="38">
        <v>100</v>
      </c>
      <c r="B131" s="13" t="s">
        <v>126</v>
      </c>
      <c r="C131" s="14"/>
      <c r="D131" s="14"/>
      <c r="E131" s="14"/>
      <c r="F131" s="14"/>
      <c r="G131" s="14"/>
      <c r="H131" s="14"/>
      <c r="I131" s="14"/>
      <c r="J131" s="14">
        <v>2000</v>
      </c>
      <c r="K131" s="14">
        <v>0</v>
      </c>
      <c r="L131" s="14">
        <v>0</v>
      </c>
      <c r="M131" s="14">
        <v>0</v>
      </c>
      <c r="N131" s="11"/>
      <c r="O131" s="14">
        <v>0</v>
      </c>
      <c r="P131" s="14">
        <v>0</v>
      </c>
      <c r="Q131" s="14">
        <v>0</v>
      </c>
    </row>
    <row r="132" spans="1:17" ht="12.75">
      <c r="A132" s="38">
        <v>101</v>
      </c>
      <c r="B132" s="13" t="s">
        <v>104</v>
      </c>
      <c r="C132" s="14"/>
      <c r="D132" s="14"/>
      <c r="E132" s="14"/>
      <c r="F132" s="14"/>
      <c r="G132" s="14"/>
      <c r="H132" s="14"/>
      <c r="I132" s="14"/>
      <c r="J132" s="14">
        <v>401</v>
      </c>
      <c r="K132" s="14">
        <v>402</v>
      </c>
      <c r="L132" s="14">
        <v>400</v>
      </c>
      <c r="M132" s="14">
        <v>518</v>
      </c>
      <c r="N132" s="11"/>
      <c r="O132" s="14">
        <v>400</v>
      </c>
      <c r="P132" s="14">
        <v>400</v>
      </c>
      <c r="Q132" s="14">
        <v>400</v>
      </c>
    </row>
    <row r="133" spans="1:17" ht="12.75">
      <c r="A133" s="38">
        <v>102</v>
      </c>
      <c r="B133" s="13" t="s">
        <v>180</v>
      </c>
      <c r="C133" s="14">
        <v>11100</v>
      </c>
      <c r="D133" s="14">
        <v>11100</v>
      </c>
      <c r="E133" s="14">
        <v>11100</v>
      </c>
      <c r="F133" s="15">
        <v>368</v>
      </c>
      <c r="G133" s="15">
        <v>368</v>
      </c>
      <c r="H133" s="15">
        <v>368</v>
      </c>
      <c r="I133" s="14">
        <v>335</v>
      </c>
      <c r="J133" s="15">
        <v>594</v>
      </c>
      <c r="K133" s="15">
        <v>208</v>
      </c>
      <c r="L133" s="15">
        <v>585</v>
      </c>
      <c r="M133" s="15">
        <v>514</v>
      </c>
      <c r="N133" s="11"/>
      <c r="O133" s="15">
        <v>480</v>
      </c>
      <c r="P133" s="15">
        <v>480</v>
      </c>
      <c r="Q133" s="15">
        <v>480</v>
      </c>
    </row>
    <row r="134" spans="1:17" ht="14.25" customHeight="1" hidden="1">
      <c r="A134" s="38"/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1"/>
      <c r="O134" s="17"/>
      <c r="P134" s="17"/>
      <c r="Q134" s="17"/>
    </row>
    <row r="135" spans="1:17" ht="14.25" customHeight="1">
      <c r="A135" s="52">
        <v>103</v>
      </c>
      <c r="B135" s="45" t="s">
        <v>146</v>
      </c>
      <c r="C135" s="42"/>
      <c r="D135" s="42"/>
      <c r="E135" s="42"/>
      <c r="F135" s="42"/>
      <c r="G135" s="42"/>
      <c r="H135" s="42"/>
      <c r="I135" s="46">
        <v>0</v>
      </c>
      <c r="J135" s="46">
        <v>86</v>
      </c>
      <c r="K135" s="46">
        <v>0</v>
      </c>
      <c r="L135" s="48">
        <v>150</v>
      </c>
      <c r="M135" s="46">
        <v>0</v>
      </c>
      <c r="N135" s="47"/>
      <c r="O135" s="48">
        <v>150</v>
      </c>
      <c r="P135" s="48">
        <v>150</v>
      </c>
      <c r="Q135" s="48">
        <v>150</v>
      </c>
    </row>
    <row r="136" spans="1:17" ht="14.25" customHeight="1">
      <c r="A136" s="52">
        <v>104</v>
      </c>
      <c r="B136" s="45" t="s">
        <v>125</v>
      </c>
      <c r="C136" s="42"/>
      <c r="D136" s="42"/>
      <c r="E136" s="42"/>
      <c r="F136" s="42"/>
      <c r="G136" s="42"/>
      <c r="H136" s="42"/>
      <c r="I136" s="46"/>
      <c r="J136" s="46">
        <v>2758</v>
      </c>
      <c r="K136" s="46">
        <v>0</v>
      </c>
      <c r="L136" s="48">
        <v>0</v>
      </c>
      <c r="M136" s="46">
        <v>0</v>
      </c>
      <c r="N136" s="47"/>
      <c r="O136" s="48">
        <v>0</v>
      </c>
      <c r="P136" s="48">
        <v>0</v>
      </c>
      <c r="Q136" s="48">
        <v>0</v>
      </c>
    </row>
    <row r="137" spans="1:17" ht="12.75">
      <c r="A137" s="38">
        <v>105</v>
      </c>
      <c r="B137" s="13" t="s">
        <v>127</v>
      </c>
      <c r="C137" s="14">
        <v>5000</v>
      </c>
      <c r="D137" s="14">
        <v>53000</v>
      </c>
      <c r="E137" s="14">
        <v>5000</v>
      </c>
      <c r="F137" s="15">
        <v>166</v>
      </c>
      <c r="G137" s="15">
        <v>180</v>
      </c>
      <c r="H137" s="15">
        <v>180</v>
      </c>
      <c r="I137" s="14">
        <v>0</v>
      </c>
      <c r="J137" s="15">
        <v>0</v>
      </c>
      <c r="K137" s="15">
        <v>100</v>
      </c>
      <c r="L137" s="15">
        <v>300</v>
      </c>
      <c r="M137" s="15">
        <v>678</v>
      </c>
      <c r="N137" s="11"/>
      <c r="O137" s="15">
        <v>1000</v>
      </c>
      <c r="P137" s="15">
        <v>1000</v>
      </c>
      <c r="Q137" s="15">
        <v>1000</v>
      </c>
    </row>
    <row r="138" spans="1:17" ht="12.75">
      <c r="A138" s="38">
        <v>106</v>
      </c>
      <c r="B138" s="13" t="s">
        <v>204</v>
      </c>
      <c r="C138" s="15"/>
      <c r="D138" s="15"/>
      <c r="E138" s="15"/>
      <c r="F138" s="15">
        <v>0</v>
      </c>
      <c r="G138" s="14">
        <v>1245</v>
      </c>
      <c r="H138" s="14">
        <v>1245</v>
      </c>
      <c r="I138" s="15">
        <v>898</v>
      </c>
      <c r="J138" s="15">
        <v>4461</v>
      </c>
      <c r="K138" s="15">
        <v>0</v>
      </c>
      <c r="L138" s="15">
        <v>0</v>
      </c>
      <c r="M138" s="15">
        <v>5500</v>
      </c>
      <c r="N138" s="11"/>
      <c r="O138" s="15">
        <v>0</v>
      </c>
      <c r="P138" s="15">
        <v>0</v>
      </c>
      <c r="Q138" s="15">
        <v>0</v>
      </c>
    </row>
    <row r="139" spans="1:17" ht="12.75">
      <c r="A139" s="38">
        <v>107</v>
      </c>
      <c r="B139" s="66" t="s">
        <v>205</v>
      </c>
      <c r="C139" s="15"/>
      <c r="D139" s="15"/>
      <c r="E139" s="15"/>
      <c r="F139" s="15"/>
      <c r="G139" s="14"/>
      <c r="H139" s="14"/>
      <c r="I139" s="15"/>
      <c r="J139" s="15">
        <v>0</v>
      </c>
      <c r="K139" s="15">
        <v>0</v>
      </c>
      <c r="L139" s="68">
        <v>1000</v>
      </c>
      <c r="M139" s="15">
        <v>240</v>
      </c>
      <c r="N139" s="11"/>
      <c r="O139" s="68">
        <v>1000</v>
      </c>
      <c r="P139" s="68">
        <v>1000</v>
      </c>
      <c r="Q139" s="68">
        <v>1000</v>
      </c>
    </row>
    <row r="140" spans="1:17" ht="12.75">
      <c r="A140" s="38">
        <v>108</v>
      </c>
      <c r="B140" s="13" t="s">
        <v>107</v>
      </c>
      <c r="C140" s="15"/>
      <c r="D140" s="15"/>
      <c r="E140" s="15"/>
      <c r="F140" s="15"/>
      <c r="G140" s="14"/>
      <c r="H140" s="14"/>
      <c r="I140" s="15"/>
      <c r="J140" s="15">
        <v>300</v>
      </c>
      <c r="K140" s="15">
        <v>0</v>
      </c>
      <c r="L140" s="15">
        <v>0</v>
      </c>
      <c r="M140" s="15">
        <v>0</v>
      </c>
      <c r="N140" s="11"/>
      <c r="O140" s="15">
        <v>1000</v>
      </c>
      <c r="P140" s="15">
        <v>0</v>
      </c>
      <c r="Q140" s="15">
        <v>0</v>
      </c>
    </row>
    <row r="141" spans="1:17" ht="12.75">
      <c r="A141" s="38">
        <v>109</v>
      </c>
      <c r="B141" s="13" t="s">
        <v>206</v>
      </c>
      <c r="C141" s="15"/>
      <c r="D141" s="15"/>
      <c r="E141" s="15"/>
      <c r="F141" s="15"/>
      <c r="G141" s="14"/>
      <c r="H141" s="14"/>
      <c r="I141" s="15"/>
      <c r="J141" s="15">
        <v>1090</v>
      </c>
      <c r="K141" s="15">
        <v>1000</v>
      </c>
      <c r="L141" s="15">
        <v>0</v>
      </c>
      <c r="M141" s="15">
        <v>1000</v>
      </c>
      <c r="N141" s="11"/>
      <c r="O141" s="15">
        <v>0</v>
      </c>
      <c r="P141" s="15">
        <v>0</v>
      </c>
      <c r="Q141" s="15">
        <v>0</v>
      </c>
    </row>
    <row r="142" spans="1:17" ht="12.75">
      <c r="A142" s="38"/>
      <c r="B142" s="16" t="s">
        <v>49</v>
      </c>
      <c r="C142" s="17">
        <f aca="true" t="shared" si="14" ref="C142:I142">SUM(C126:C138)</f>
        <v>216100</v>
      </c>
      <c r="D142" s="17">
        <f t="shared" si="14"/>
        <v>264100</v>
      </c>
      <c r="E142" s="17">
        <f t="shared" si="14"/>
        <v>216100</v>
      </c>
      <c r="F142" s="17">
        <f t="shared" si="14"/>
        <v>7173</v>
      </c>
      <c r="G142" s="17">
        <f t="shared" si="14"/>
        <v>8432</v>
      </c>
      <c r="H142" s="17">
        <f t="shared" si="14"/>
        <v>2793</v>
      </c>
      <c r="I142" s="17">
        <f t="shared" si="14"/>
        <v>4892</v>
      </c>
      <c r="J142" s="17">
        <f>SUM(J126:J140:J141)</f>
        <v>22999</v>
      </c>
      <c r="K142" s="17">
        <f>SUM(K126:K140:K141)</f>
        <v>9129</v>
      </c>
      <c r="L142" s="17">
        <f>SUM(L126:L140:L141)</f>
        <v>8435</v>
      </c>
      <c r="M142" s="17">
        <f>SUM(M126:M129:M130:M132:M133:M134:M135:M136:M136:M138:M139:M140:M141)</f>
        <v>15330</v>
      </c>
      <c r="N142" s="11"/>
      <c r="O142" s="17">
        <f>SUM(O126:O129:O130:O132:O133:O134:O135:O136:O136:O138:O139:O140:O141)</f>
        <v>10030</v>
      </c>
      <c r="P142" s="17">
        <f>SUM(P126:P129:P130:P132:P133:P134:P135:P136:P136:P138:P139:P140:P141)</f>
        <v>9030</v>
      </c>
      <c r="Q142" s="17">
        <f>SUM(Q126:Q129:Q130:Q132:Q133:Q134:Q135:Q136:Q136:Q138:Q139:Q140:Q141)</f>
        <v>9030</v>
      </c>
    </row>
    <row r="143" spans="1:17" ht="12.75" customHeight="1" hidden="1">
      <c r="A143" s="38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2.75" customHeight="1" hidden="1">
      <c r="A144" s="38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2.75" customHeight="1" hidden="1">
      <c r="A145" s="38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2.75">
      <c r="A146" s="38">
        <v>110</v>
      </c>
      <c r="B146" s="13" t="s">
        <v>33</v>
      </c>
      <c r="C146" s="14">
        <v>67000</v>
      </c>
      <c r="D146" s="14">
        <v>90000</v>
      </c>
      <c r="E146" s="14">
        <v>90000</v>
      </c>
      <c r="F146" s="14">
        <v>2987</v>
      </c>
      <c r="G146" s="14">
        <v>12800</v>
      </c>
      <c r="H146" s="14">
        <v>12800</v>
      </c>
      <c r="I146" s="14">
        <v>9712</v>
      </c>
      <c r="J146" s="14">
        <v>11075</v>
      </c>
      <c r="K146" s="14">
        <v>8753</v>
      </c>
      <c r="L146" s="14">
        <v>8000</v>
      </c>
      <c r="M146" s="14">
        <v>8910</v>
      </c>
      <c r="N146" s="11"/>
      <c r="O146" s="14">
        <v>8900</v>
      </c>
      <c r="P146" s="14">
        <v>8900</v>
      </c>
      <c r="Q146" s="14">
        <v>8900</v>
      </c>
    </row>
    <row r="147" spans="1:17" ht="12.75">
      <c r="A147" s="38">
        <v>111</v>
      </c>
      <c r="B147" s="13" t="s">
        <v>72</v>
      </c>
      <c r="C147" s="14">
        <v>35000</v>
      </c>
      <c r="D147" s="14">
        <v>82000</v>
      </c>
      <c r="E147" s="14">
        <v>35000</v>
      </c>
      <c r="F147" s="14">
        <v>1162</v>
      </c>
      <c r="G147" s="14">
        <v>2850</v>
      </c>
      <c r="H147" s="14">
        <v>1409</v>
      </c>
      <c r="I147" s="14">
        <v>1201</v>
      </c>
      <c r="J147" s="14">
        <v>4864</v>
      </c>
      <c r="K147" s="14">
        <v>2318</v>
      </c>
      <c r="L147" s="14">
        <v>500</v>
      </c>
      <c r="M147" s="14">
        <v>4065</v>
      </c>
      <c r="N147" s="11"/>
      <c r="O147" s="14">
        <v>2500</v>
      </c>
      <c r="P147" s="14">
        <v>2000</v>
      </c>
      <c r="Q147" s="14">
        <v>1500</v>
      </c>
    </row>
    <row r="148" spans="1:17" ht="12.75">
      <c r="A148" s="38"/>
      <c r="B148" s="16" t="s">
        <v>50</v>
      </c>
      <c r="C148" s="17">
        <f aca="true" t="shared" si="15" ref="C148:M148">SUM(C146:C147)</f>
        <v>102000</v>
      </c>
      <c r="D148" s="17">
        <f t="shared" si="15"/>
        <v>172000</v>
      </c>
      <c r="E148" s="17">
        <f t="shared" si="15"/>
        <v>125000</v>
      </c>
      <c r="F148" s="17">
        <f t="shared" si="15"/>
        <v>4149</v>
      </c>
      <c r="G148" s="17">
        <f t="shared" si="15"/>
        <v>15650</v>
      </c>
      <c r="H148" s="17">
        <f t="shared" si="15"/>
        <v>14209</v>
      </c>
      <c r="I148" s="17">
        <f t="shared" si="15"/>
        <v>10913</v>
      </c>
      <c r="J148" s="17">
        <f t="shared" si="15"/>
        <v>15939</v>
      </c>
      <c r="K148" s="17">
        <f t="shared" si="15"/>
        <v>11071</v>
      </c>
      <c r="L148" s="17">
        <f t="shared" si="15"/>
        <v>8500</v>
      </c>
      <c r="M148" s="17">
        <f t="shared" si="15"/>
        <v>12975</v>
      </c>
      <c r="N148" s="11"/>
      <c r="O148" s="17">
        <f>SUM(O146:O147)</f>
        <v>11400</v>
      </c>
      <c r="P148" s="17">
        <f>SUM(P146:P147)</f>
        <v>10900</v>
      </c>
      <c r="Q148" s="17">
        <f>SUM(Q146:Q147)</f>
        <v>10400</v>
      </c>
    </row>
    <row r="149" spans="1:17" ht="12.75">
      <c r="A149" s="38">
        <v>112</v>
      </c>
      <c r="B149" s="13" t="s">
        <v>159</v>
      </c>
      <c r="C149" s="20"/>
      <c r="D149" s="20"/>
      <c r="E149" s="20"/>
      <c r="F149" s="20"/>
      <c r="G149" s="20"/>
      <c r="H149" s="20"/>
      <c r="I149" s="15">
        <v>48</v>
      </c>
      <c r="J149" s="15">
        <v>77</v>
      </c>
      <c r="K149" s="15">
        <v>115</v>
      </c>
      <c r="L149" s="15">
        <v>115</v>
      </c>
      <c r="M149" s="15">
        <v>125</v>
      </c>
      <c r="N149" s="11"/>
      <c r="O149" s="15">
        <v>125</v>
      </c>
      <c r="P149" s="15">
        <v>125</v>
      </c>
      <c r="Q149" s="15">
        <v>125</v>
      </c>
    </row>
    <row r="150" spans="1:17" ht="12.75">
      <c r="A150" s="38">
        <v>113</v>
      </c>
      <c r="B150" s="13" t="s">
        <v>121</v>
      </c>
      <c r="C150" s="14">
        <v>5500</v>
      </c>
      <c r="D150" s="14">
        <v>6000</v>
      </c>
      <c r="E150" s="14">
        <v>5500</v>
      </c>
      <c r="F150" s="15">
        <v>183</v>
      </c>
      <c r="G150" s="15">
        <v>100</v>
      </c>
      <c r="H150" s="15">
        <v>50</v>
      </c>
      <c r="I150" s="14">
        <v>114</v>
      </c>
      <c r="J150" s="15">
        <v>302</v>
      </c>
      <c r="K150" s="15">
        <v>0</v>
      </c>
      <c r="L150" s="15">
        <v>0</v>
      </c>
      <c r="M150" s="15">
        <v>0</v>
      </c>
      <c r="N150" s="11"/>
      <c r="O150" s="15">
        <v>0</v>
      </c>
      <c r="P150" s="15">
        <v>0</v>
      </c>
      <c r="Q150" s="15">
        <v>0</v>
      </c>
    </row>
    <row r="151" spans="1:17" ht="12.75">
      <c r="A151" s="38"/>
      <c r="B151" s="16" t="s">
        <v>65</v>
      </c>
      <c r="C151" s="17">
        <f aca="true" t="shared" si="16" ref="C151:O151">SUM(C149:C150)</f>
        <v>5500</v>
      </c>
      <c r="D151" s="17">
        <f t="shared" si="16"/>
        <v>6000</v>
      </c>
      <c r="E151" s="17">
        <f t="shared" si="16"/>
        <v>5500</v>
      </c>
      <c r="F151" s="17">
        <f t="shared" si="16"/>
        <v>183</v>
      </c>
      <c r="G151" s="17">
        <f t="shared" si="16"/>
        <v>100</v>
      </c>
      <c r="H151" s="17">
        <f t="shared" si="16"/>
        <v>50</v>
      </c>
      <c r="I151" s="17">
        <f t="shared" si="16"/>
        <v>162</v>
      </c>
      <c r="J151" s="17">
        <f>SUM(J149:J150)</f>
        <v>379</v>
      </c>
      <c r="K151" s="17">
        <f t="shared" si="16"/>
        <v>115</v>
      </c>
      <c r="L151" s="17">
        <f>SUM(L149:L150)</f>
        <v>115</v>
      </c>
      <c r="M151" s="17">
        <f t="shared" si="16"/>
        <v>125</v>
      </c>
      <c r="N151" s="11"/>
      <c r="O151" s="17">
        <f t="shared" si="16"/>
        <v>125</v>
      </c>
      <c r="P151" s="17">
        <f>SUM(P149:P150)</f>
        <v>125</v>
      </c>
      <c r="Q151" s="17">
        <f>SUM(Q149:Q150)</f>
        <v>125</v>
      </c>
    </row>
    <row r="152" spans="1:17" ht="12.75">
      <c r="A152" s="38">
        <v>114</v>
      </c>
      <c r="B152" s="13" t="s">
        <v>27</v>
      </c>
      <c r="C152" s="14">
        <v>63500</v>
      </c>
      <c r="D152" s="14">
        <v>63500</v>
      </c>
      <c r="E152" s="14">
        <v>63500</v>
      </c>
      <c r="F152" s="14">
        <v>2108</v>
      </c>
      <c r="G152" s="14">
        <v>2108</v>
      </c>
      <c r="H152" s="14">
        <v>2108</v>
      </c>
      <c r="I152" s="14">
        <v>1722</v>
      </c>
      <c r="J152" s="14">
        <v>2159</v>
      </c>
      <c r="K152" s="14">
        <v>2110</v>
      </c>
      <c r="L152" s="14">
        <v>2179</v>
      </c>
      <c r="M152" s="14">
        <v>2220</v>
      </c>
      <c r="N152" s="11"/>
      <c r="O152" s="14">
        <v>2991</v>
      </c>
      <c r="P152" s="14">
        <v>2991</v>
      </c>
      <c r="Q152" s="14">
        <v>2991</v>
      </c>
    </row>
    <row r="153" spans="1:17" ht="12.75">
      <c r="A153" s="38">
        <v>115</v>
      </c>
      <c r="B153" s="13" t="s">
        <v>73</v>
      </c>
      <c r="C153" s="14">
        <v>5100</v>
      </c>
      <c r="D153" s="14">
        <v>7000</v>
      </c>
      <c r="E153" s="14">
        <v>7000</v>
      </c>
      <c r="F153" s="15">
        <v>232</v>
      </c>
      <c r="G153" s="15">
        <v>903</v>
      </c>
      <c r="H153" s="15">
        <v>903</v>
      </c>
      <c r="I153" s="14">
        <v>259</v>
      </c>
      <c r="J153" s="15">
        <v>770</v>
      </c>
      <c r="K153" s="15">
        <v>852</v>
      </c>
      <c r="L153" s="15">
        <v>851</v>
      </c>
      <c r="M153" s="15">
        <v>404</v>
      </c>
      <c r="N153" s="11"/>
      <c r="O153" s="15">
        <v>404</v>
      </c>
      <c r="P153" s="15">
        <v>404</v>
      </c>
      <c r="Q153" s="15">
        <v>404</v>
      </c>
    </row>
    <row r="154" spans="1:17" ht="12.75">
      <c r="A154" s="38">
        <v>116</v>
      </c>
      <c r="B154" s="13" t="s">
        <v>128</v>
      </c>
      <c r="C154" s="14"/>
      <c r="D154" s="14"/>
      <c r="E154" s="14"/>
      <c r="F154" s="15"/>
      <c r="G154" s="15"/>
      <c r="H154" s="15"/>
      <c r="I154" s="14">
        <v>0</v>
      </c>
      <c r="J154" s="15">
        <v>4900</v>
      </c>
      <c r="K154" s="15">
        <v>0</v>
      </c>
      <c r="L154" s="15">
        <v>0</v>
      </c>
      <c r="M154" s="15">
        <v>0</v>
      </c>
      <c r="N154" s="11"/>
      <c r="O154" s="15">
        <v>0</v>
      </c>
      <c r="P154" s="15">
        <v>0</v>
      </c>
      <c r="Q154" s="15">
        <v>0</v>
      </c>
    </row>
    <row r="155" spans="1:17" ht="12.75">
      <c r="A155" s="38">
        <v>117</v>
      </c>
      <c r="B155" s="13" t="s">
        <v>105</v>
      </c>
      <c r="C155" s="14">
        <v>15000</v>
      </c>
      <c r="D155" s="14">
        <v>115000</v>
      </c>
      <c r="E155" s="14">
        <v>15000</v>
      </c>
      <c r="F155" s="15">
        <v>499</v>
      </c>
      <c r="G155" s="14">
        <v>2560</v>
      </c>
      <c r="H155" s="14">
        <v>1200</v>
      </c>
      <c r="I155" s="14">
        <v>592</v>
      </c>
      <c r="J155" s="15">
        <v>1060</v>
      </c>
      <c r="K155" s="15">
        <v>567</v>
      </c>
      <c r="L155" s="15">
        <v>400</v>
      </c>
      <c r="M155" s="15">
        <v>506</v>
      </c>
      <c r="N155" s="11"/>
      <c r="O155" s="15">
        <v>506</v>
      </c>
      <c r="P155" s="15">
        <v>506</v>
      </c>
      <c r="Q155" s="15">
        <v>506</v>
      </c>
    </row>
    <row r="156" spans="1:17" ht="12.75">
      <c r="A156" s="38"/>
      <c r="B156" s="16" t="s">
        <v>51</v>
      </c>
      <c r="C156" s="17">
        <f aca="true" t="shared" si="17" ref="C156:O156">SUM(C152:C155)</f>
        <v>83600</v>
      </c>
      <c r="D156" s="17">
        <f t="shared" si="17"/>
        <v>185500</v>
      </c>
      <c r="E156" s="17">
        <f t="shared" si="17"/>
        <v>85500</v>
      </c>
      <c r="F156" s="17">
        <f t="shared" si="17"/>
        <v>2839</v>
      </c>
      <c r="G156" s="17">
        <f t="shared" si="17"/>
        <v>5571</v>
      </c>
      <c r="H156" s="17">
        <f t="shared" si="17"/>
        <v>4211</v>
      </c>
      <c r="I156" s="17">
        <f t="shared" si="17"/>
        <v>2573</v>
      </c>
      <c r="J156" s="17">
        <f>SUM(J152:J155)</f>
        <v>8889</v>
      </c>
      <c r="K156" s="17">
        <f t="shared" si="17"/>
        <v>3529</v>
      </c>
      <c r="L156" s="17">
        <f>SUM(L152:L155)</f>
        <v>3430</v>
      </c>
      <c r="M156" s="17">
        <f t="shared" si="17"/>
        <v>3130</v>
      </c>
      <c r="N156" s="11"/>
      <c r="O156" s="17">
        <f t="shared" si="17"/>
        <v>3901</v>
      </c>
      <c r="P156" s="17">
        <f>SUM(P152:P155)</f>
        <v>3901</v>
      </c>
      <c r="Q156" s="17">
        <f>SUM(Q152:Q155)</f>
        <v>3901</v>
      </c>
    </row>
    <row r="157" spans="1:17" ht="12.75">
      <c r="A157" s="38">
        <v>118</v>
      </c>
      <c r="B157" s="13" t="s">
        <v>3</v>
      </c>
      <c r="C157" s="14">
        <v>10000</v>
      </c>
      <c r="D157" s="14">
        <v>10000</v>
      </c>
      <c r="E157" s="14">
        <v>10000</v>
      </c>
      <c r="F157" s="15">
        <v>332</v>
      </c>
      <c r="G157" s="15">
        <v>661</v>
      </c>
      <c r="H157" s="15">
        <v>400</v>
      </c>
      <c r="I157" s="14">
        <v>400</v>
      </c>
      <c r="J157" s="15">
        <v>600</v>
      </c>
      <c r="K157" s="15">
        <v>600</v>
      </c>
      <c r="L157" s="15">
        <v>600</v>
      </c>
      <c r="M157" s="15">
        <v>600</v>
      </c>
      <c r="N157" s="11"/>
      <c r="O157" s="15">
        <v>600</v>
      </c>
      <c r="P157" s="15">
        <v>600</v>
      </c>
      <c r="Q157" s="15">
        <v>600</v>
      </c>
    </row>
    <row r="158" spans="1:17" ht="12.75">
      <c r="A158" s="38">
        <v>119</v>
      </c>
      <c r="B158" s="13" t="s">
        <v>74</v>
      </c>
      <c r="C158" s="14">
        <v>55000</v>
      </c>
      <c r="D158" s="14">
        <v>41000</v>
      </c>
      <c r="E158" s="14">
        <v>41000</v>
      </c>
      <c r="F158" s="14">
        <v>1361</v>
      </c>
      <c r="G158" s="15">
        <v>810</v>
      </c>
      <c r="H158" s="15">
        <v>810</v>
      </c>
      <c r="I158" s="14">
        <v>1740</v>
      </c>
      <c r="J158" s="14">
        <v>7376</v>
      </c>
      <c r="K158" s="14">
        <v>8137</v>
      </c>
      <c r="L158" s="14">
        <v>8760</v>
      </c>
      <c r="M158" s="14">
        <v>9805</v>
      </c>
      <c r="N158" s="11"/>
      <c r="O158" s="14">
        <v>10000</v>
      </c>
      <c r="P158" s="14">
        <v>10000</v>
      </c>
      <c r="Q158" s="14">
        <v>10000</v>
      </c>
    </row>
    <row r="159" spans="1:17" ht="12.75">
      <c r="A159" s="38"/>
      <c r="B159" s="16" t="s">
        <v>52</v>
      </c>
      <c r="C159" s="17">
        <f aca="true" t="shared" si="18" ref="C159:O159">SUM(C157:C158)</f>
        <v>65000</v>
      </c>
      <c r="D159" s="17">
        <f t="shared" si="18"/>
        <v>51000</v>
      </c>
      <c r="E159" s="17">
        <f t="shared" si="18"/>
        <v>51000</v>
      </c>
      <c r="F159" s="17">
        <f t="shared" si="18"/>
        <v>1693</v>
      </c>
      <c r="G159" s="17">
        <f t="shared" si="18"/>
        <v>1471</v>
      </c>
      <c r="H159" s="17">
        <f t="shared" si="18"/>
        <v>1210</v>
      </c>
      <c r="I159" s="17">
        <f t="shared" si="18"/>
        <v>2140</v>
      </c>
      <c r="J159" s="17">
        <f>SUM(J157:J158)</f>
        <v>7976</v>
      </c>
      <c r="K159" s="17">
        <f t="shared" si="18"/>
        <v>8737</v>
      </c>
      <c r="L159" s="17">
        <f>SUM(L157:L158)</f>
        <v>9360</v>
      </c>
      <c r="M159" s="17">
        <f t="shared" si="18"/>
        <v>10405</v>
      </c>
      <c r="N159" s="11"/>
      <c r="O159" s="17">
        <f t="shared" si="18"/>
        <v>10600</v>
      </c>
      <c r="P159" s="17">
        <f>SUM(P157:P158)</f>
        <v>10600</v>
      </c>
      <c r="Q159" s="17">
        <f>SUM(Q157:Q158)</f>
        <v>10600</v>
      </c>
    </row>
    <row r="160" spans="1:17" ht="12.75">
      <c r="A160" s="38">
        <v>120</v>
      </c>
      <c r="B160" s="13" t="s">
        <v>34</v>
      </c>
      <c r="C160" s="14">
        <v>1048000</v>
      </c>
      <c r="D160" s="14">
        <v>1048000</v>
      </c>
      <c r="E160" s="14">
        <v>1048000</v>
      </c>
      <c r="F160" s="14">
        <v>34787</v>
      </c>
      <c r="G160" s="14">
        <v>34488</v>
      </c>
      <c r="H160" s="14">
        <v>34488</v>
      </c>
      <c r="I160" s="14">
        <v>35187</v>
      </c>
      <c r="J160" s="14">
        <v>52562</v>
      </c>
      <c r="K160" s="14">
        <v>57685</v>
      </c>
      <c r="L160" s="14">
        <v>64404</v>
      </c>
      <c r="M160" s="14">
        <v>60949</v>
      </c>
      <c r="N160" s="11"/>
      <c r="O160" s="14">
        <v>80240</v>
      </c>
      <c r="P160" s="14">
        <v>74850</v>
      </c>
      <c r="Q160" s="14">
        <v>74850</v>
      </c>
    </row>
    <row r="161" spans="1:17" ht="12.75">
      <c r="A161" s="38">
        <v>121</v>
      </c>
      <c r="B161" s="13" t="s">
        <v>147</v>
      </c>
      <c r="C161" s="14">
        <v>350000</v>
      </c>
      <c r="D161" s="14">
        <v>350000</v>
      </c>
      <c r="E161" s="14">
        <v>350000</v>
      </c>
      <c r="F161" s="14">
        <v>11618</v>
      </c>
      <c r="G161" s="14">
        <v>11618</v>
      </c>
      <c r="H161" s="14">
        <v>11618</v>
      </c>
      <c r="I161" s="14">
        <v>9823</v>
      </c>
      <c r="J161" s="14">
        <v>7009</v>
      </c>
      <c r="K161" s="14">
        <v>7076</v>
      </c>
      <c r="L161" s="14">
        <v>5500</v>
      </c>
      <c r="M161" s="14">
        <v>6980</v>
      </c>
      <c r="N161" s="11"/>
      <c r="O161" s="14">
        <v>6500</v>
      </c>
      <c r="P161" s="14">
        <v>6500</v>
      </c>
      <c r="Q161" s="14">
        <v>6500</v>
      </c>
    </row>
    <row r="162" spans="1:17" ht="12.75">
      <c r="A162" s="38"/>
      <c r="B162" s="16" t="s">
        <v>53</v>
      </c>
      <c r="C162" s="17">
        <f aca="true" t="shared" si="19" ref="C162:I162">SUM(C160:C161)</f>
        <v>1398000</v>
      </c>
      <c r="D162" s="17">
        <f t="shared" si="19"/>
        <v>1398000</v>
      </c>
      <c r="E162" s="17">
        <f t="shared" si="19"/>
        <v>1398000</v>
      </c>
      <c r="F162" s="17">
        <f t="shared" si="19"/>
        <v>46405</v>
      </c>
      <c r="G162" s="17">
        <f t="shared" si="19"/>
        <v>46106</v>
      </c>
      <c r="H162" s="17">
        <f t="shared" si="19"/>
        <v>46106</v>
      </c>
      <c r="I162" s="17">
        <f t="shared" si="19"/>
        <v>45010</v>
      </c>
      <c r="J162" s="17">
        <f>SUM(J160:J161)</f>
        <v>59571</v>
      </c>
      <c r="K162" s="17">
        <f>SUM(K160:K161)</f>
        <v>64761</v>
      </c>
      <c r="L162" s="17">
        <f>SUM(L160:L161)</f>
        <v>69904</v>
      </c>
      <c r="M162" s="17">
        <f>SUM(M160:M161)</f>
        <v>67929</v>
      </c>
      <c r="N162" s="11"/>
      <c r="O162" s="17">
        <f>SUM(O160:O161)</f>
        <v>86740</v>
      </c>
      <c r="P162" s="17">
        <f>SUM(P160:P161)</f>
        <v>81350</v>
      </c>
      <c r="Q162" s="17">
        <f>SUM(Q160:Q161)</f>
        <v>81350</v>
      </c>
    </row>
    <row r="163" spans="1:17" ht="12.75">
      <c r="A163" s="38">
        <v>122</v>
      </c>
      <c r="B163" s="13" t="s">
        <v>35</v>
      </c>
      <c r="C163" s="14">
        <v>1883000</v>
      </c>
      <c r="D163" s="14">
        <v>1883000</v>
      </c>
      <c r="E163" s="14">
        <v>1883000</v>
      </c>
      <c r="F163" s="14">
        <v>62504</v>
      </c>
      <c r="G163" s="14">
        <v>62504</v>
      </c>
      <c r="H163" s="14">
        <v>62504</v>
      </c>
      <c r="I163" s="14">
        <v>66632</v>
      </c>
      <c r="J163" s="14">
        <v>68689</v>
      </c>
      <c r="K163" s="14">
        <v>70080</v>
      </c>
      <c r="L163" s="14">
        <v>74418</v>
      </c>
      <c r="M163" s="14">
        <v>76665</v>
      </c>
      <c r="N163" s="11"/>
      <c r="O163" s="14">
        <v>98870</v>
      </c>
      <c r="P163" s="14">
        <v>98870</v>
      </c>
      <c r="Q163" s="14">
        <v>98870</v>
      </c>
    </row>
    <row r="164" spans="1:17" ht="12.75">
      <c r="A164" s="38">
        <v>123</v>
      </c>
      <c r="B164" s="13" t="s">
        <v>148</v>
      </c>
      <c r="C164" s="14">
        <v>627760</v>
      </c>
      <c r="D164" s="14">
        <v>696000</v>
      </c>
      <c r="E164" s="14">
        <v>696000</v>
      </c>
      <c r="F164" s="14">
        <v>23103</v>
      </c>
      <c r="G164" s="14">
        <v>27338</v>
      </c>
      <c r="H164" s="14">
        <v>26268</v>
      </c>
      <c r="I164" s="14">
        <v>18943</v>
      </c>
      <c r="J164" s="14">
        <v>21537</v>
      </c>
      <c r="K164" s="14">
        <v>16570</v>
      </c>
      <c r="L164" s="14">
        <v>14435</v>
      </c>
      <c r="M164" s="14">
        <v>19083</v>
      </c>
      <c r="N164" s="11"/>
      <c r="O164" s="14">
        <v>17400</v>
      </c>
      <c r="P164" s="14">
        <v>17400</v>
      </c>
      <c r="Q164" s="14">
        <v>17400</v>
      </c>
    </row>
    <row r="165" spans="1:17" ht="12.75">
      <c r="A165" s="38"/>
      <c r="B165" s="16" t="s">
        <v>54</v>
      </c>
      <c r="C165" s="17">
        <f aca="true" t="shared" si="20" ref="C165:O165">SUM(C163:C164)</f>
        <v>2510760</v>
      </c>
      <c r="D165" s="17">
        <f t="shared" si="20"/>
        <v>2579000</v>
      </c>
      <c r="E165" s="17">
        <f t="shared" si="20"/>
        <v>2579000</v>
      </c>
      <c r="F165" s="17">
        <f t="shared" si="20"/>
        <v>85607</v>
      </c>
      <c r="G165" s="17">
        <f t="shared" si="20"/>
        <v>89842</v>
      </c>
      <c r="H165" s="17">
        <f t="shared" si="20"/>
        <v>88772</v>
      </c>
      <c r="I165" s="17">
        <f t="shared" si="20"/>
        <v>85575</v>
      </c>
      <c r="J165" s="17">
        <f>SUM(J163:J164)</f>
        <v>90226</v>
      </c>
      <c r="K165" s="17">
        <f t="shared" si="20"/>
        <v>86650</v>
      </c>
      <c r="L165" s="17">
        <f>SUM(L163:L164)</f>
        <v>88853</v>
      </c>
      <c r="M165" s="17">
        <f t="shared" si="20"/>
        <v>95748</v>
      </c>
      <c r="N165" s="11"/>
      <c r="O165" s="17">
        <f t="shared" si="20"/>
        <v>116270</v>
      </c>
      <c r="P165" s="17">
        <f>SUM(P163:P164)</f>
        <v>116270</v>
      </c>
      <c r="Q165" s="17">
        <f>SUM(Q163:Q164)</f>
        <v>116270</v>
      </c>
    </row>
    <row r="166" spans="1:17" ht="12.75">
      <c r="A166" s="38">
        <v>124</v>
      </c>
      <c r="B166" s="13" t="s">
        <v>36</v>
      </c>
      <c r="C166" s="14">
        <v>530000</v>
      </c>
      <c r="D166" s="14">
        <v>530000</v>
      </c>
      <c r="E166" s="14">
        <v>530000</v>
      </c>
      <c r="F166" s="14">
        <v>17593</v>
      </c>
      <c r="G166" s="14">
        <v>13820</v>
      </c>
      <c r="H166" s="14">
        <v>13820</v>
      </c>
      <c r="I166" s="14">
        <v>14553</v>
      </c>
      <c r="J166" s="14">
        <v>18076</v>
      </c>
      <c r="K166" s="14">
        <v>20933</v>
      </c>
      <c r="L166" s="14">
        <v>22745</v>
      </c>
      <c r="M166" s="14">
        <v>22095</v>
      </c>
      <c r="N166" s="11"/>
      <c r="O166" s="14">
        <v>24854</v>
      </c>
      <c r="P166" s="14">
        <v>24854</v>
      </c>
      <c r="Q166" s="14">
        <v>24854</v>
      </c>
    </row>
    <row r="167" spans="1:17" ht="12.75">
      <c r="A167" s="38">
        <v>125</v>
      </c>
      <c r="B167" s="13" t="s">
        <v>149</v>
      </c>
      <c r="C167" s="14">
        <v>50000</v>
      </c>
      <c r="D167" s="14">
        <v>25000</v>
      </c>
      <c r="E167" s="14">
        <v>50000</v>
      </c>
      <c r="F167" s="14">
        <v>1660</v>
      </c>
      <c r="G167" s="14">
        <v>1290</v>
      </c>
      <c r="H167" s="14">
        <v>1290</v>
      </c>
      <c r="I167" s="14">
        <v>1527</v>
      </c>
      <c r="J167" s="14">
        <v>1179</v>
      </c>
      <c r="K167" s="14">
        <v>1160</v>
      </c>
      <c r="L167" s="14">
        <v>1265</v>
      </c>
      <c r="M167" s="14">
        <v>1235</v>
      </c>
      <c r="N167" s="11"/>
      <c r="O167" s="14">
        <v>1100</v>
      </c>
      <c r="P167" s="14">
        <v>1100</v>
      </c>
      <c r="Q167" s="14">
        <v>1100</v>
      </c>
    </row>
    <row r="168" spans="1:17" ht="12.75">
      <c r="A168" s="38"/>
      <c r="B168" s="16" t="s">
        <v>55</v>
      </c>
      <c r="C168" s="17">
        <f aca="true" t="shared" si="21" ref="C168:Q168">SUM(C166:C167)</f>
        <v>580000</v>
      </c>
      <c r="D168" s="17">
        <f t="shared" si="21"/>
        <v>555000</v>
      </c>
      <c r="E168" s="17">
        <f t="shared" si="21"/>
        <v>580000</v>
      </c>
      <c r="F168" s="17">
        <f t="shared" si="21"/>
        <v>19253</v>
      </c>
      <c r="G168" s="17">
        <f t="shared" si="21"/>
        <v>15110</v>
      </c>
      <c r="H168" s="17">
        <f t="shared" si="21"/>
        <v>15110</v>
      </c>
      <c r="I168" s="17">
        <f t="shared" si="21"/>
        <v>16080</v>
      </c>
      <c r="J168" s="17">
        <f>SUM(J166:J167)</f>
        <v>19255</v>
      </c>
      <c r="K168" s="17">
        <f t="shared" si="21"/>
        <v>22093</v>
      </c>
      <c r="L168" s="17">
        <f>SUM(L166:L167)</f>
        <v>24010</v>
      </c>
      <c r="M168" s="17">
        <f t="shared" si="21"/>
        <v>23330</v>
      </c>
      <c r="N168" s="11"/>
      <c r="O168" s="17">
        <f t="shared" si="21"/>
        <v>25954</v>
      </c>
      <c r="P168" s="17">
        <f t="shared" si="21"/>
        <v>25954</v>
      </c>
      <c r="Q168" s="17">
        <f t="shared" si="21"/>
        <v>25954</v>
      </c>
    </row>
    <row r="169" spans="1:17" ht="12.75">
      <c r="A169" s="38">
        <v>126</v>
      </c>
      <c r="B169" s="13" t="s">
        <v>37</v>
      </c>
      <c r="C169" s="14">
        <v>547000</v>
      </c>
      <c r="D169" s="14">
        <v>547000</v>
      </c>
      <c r="E169" s="14">
        <v>547000</v>
      </c>
      <c r="F169" s="14">
        <v>18157</v>
      </c>
      <c r="G169" s="14">
        <v>17430</v>
      </c>
      <c r="H169" s="14">
        <v>17430</v>
      </c>
      <c r="I169" s="14">
        <v>14802</v>
      </c>
      <c r="J169" s="14">
        <v>18686</v>
      </c>
      <c r="K169" s="14">
        <v>20177</v>
      </c>
      <c r="L169" s="14">
        <v>23559</v>
      </c>
      <c r="M169" s="14">
        <v>31665</v>
      </c>
      <c r="N169" s="11"/>
      <c r="O169" s="14">
        <v>38077</v>
      </c>
      <c r="P169" s="14">
        <v>38077</v>
      </c>
      <c r="Q169" s="14">
        <v>38077</v>
      </c>
    </row>
    <row r="170" spans="1:17" ht="12.75">
      <c r="A170" s="38">
        <v>127</v>
      </c>
      <c r="B170" s="13" t="s">
        <v>218</v>
      </c>
      <c r="C170" s="14">
        <v>140070</v>
      </c>
      <c r="D170" s="14">
        <v>140070</v>
      </c>
      <c r="E170" s="14">
        <v>140070</v>
      </c>
      <c r="F170" s="14">
        <v>4649</v>
      </c>
      <c r="G170" s="14">
        <v>3500</v>
      </c>
      <c r="H170" s="14">
        <v>3500</v>
      </c>
      <c r="I170" s="14">
        <v>6246</v>
      </c>
      <c r="J170" s="14">
        <v>7744</v>
      </c>
      <c r="K170" s="14">
        <v>7025</v>
      </c>
      <c r="L170" s="14">
        <v>7881</v>
      </c>
      <c r="M170" s="14">
        <v>7730</v>
      </c>
      <c r="N170" s="11"/>
      <c r="O170" s="14">
        <v>10200</v>
      </c>
      <c r="P170" s="14">
        <v>7500</v>
      </c>
      <c r="Q170" s="14">
        <v>7500</v>
      </c>
    </row>
    <row r="171" spans="1:17" ht="12.75">
      <c r="A171" s="38">
        <v>128</v>
      </c>
      <c r="B171" s="13" t="s">
        <v>183</v>
      </c>
      <c r="C171" s="14"/>
      <c r="D171" s="14"/>
      <c r="E171" s="14"/>
      <c r="F171" s="14"/>
      <c r="G171" s="14"/>
      <c r="H171" s="14"/>
      <c r="I171" s="14"/>
      <c r="J171" s="14">
        <v>0</v>
      </c>
      <c r="K171" s="14">
        <v>0</v>
      </c>
      <c r="L171" s="14">
        <v>13400</v>
      </c>
      <c r="M171" s="14">
        <v>15946</v>
      </c>
      <c r="N171" s="11"/>
      <c r="O171" s="14">
        <v>20000</v>
      </c>
      <c r="P171" s="14">
        <v>21000</v>
      </c>
      <c r="Q171" s="14">
        <v>21000</v>
      </c>
    </row>
    <row r="172" spans="1:17" ht="12.75">
      <c r="A172" s="38"/>
      <c r="B172" s="16" t="s">
        <v>56</v>
      </c>
      <c r="C172" s="17">
        <f aca="true" t="shared" si="22" ref="C172:I172">SUM(C169:C170)</f>
        <v>687070</v>
      </c>
      <c r="D172" s="17">
        <f t="shared" si="22"/>
        <v>687070</v>
      </c>
      <c r="E172" s="17">
        <f t="shared" si="22"/>
        <v>687070</v>
      </c>
      <c r="F172" s="17">
        <f t="shared" si="22"/>
        <v>22806</v>
      </c>
      <c r="G172" s="17">
        <f t="shared" si="22"/>
        <v>20930</v>
      </c>
      <c r="H172" s="17">
        <f t="shared" si="22"/>
        <v>20930</v>
      </c>
      <c r="I172" s="17">
        <f t="shared" si="22"/>
        <v>21048</v>
      </c>
      <c r="J172" s="17">
        <f>SUM(J169:J171)</f>
        <v>26430</v>
      </c>
      <c r="K172" s="17">
        <f>SUM(K169:K171)</f>
        <v>27202</v>
      </c>
      <c r="L172" s="17">
        <f>SUM(L169:L171)</f>
        <v>44840</v>
      </c>
      <c r="M172" s="17">
        <f>SUM(M169:M171)</f>
        <v>55341</v>
      </c>
      <c r="N172" s="11"/>
      <c r="O172" s="17">
        <f>SUM(O169:O171)</f>
        <v>68277</v>
      </c>
      <c r="P172" s="17">
        <f>SUM(P169:P171)</f>
        <v>66577</v>
      </c>
      <c r="Q172" s="17">
        <f>SUM(Q169:Q171)</f>
        <v>66577</v>
      </c>
    </row>
    <row r="173" spans="1:17" ht="15.75" customHeight="1">
      <c r="A173" s="38">
        <v>129</v>
      </c>
      <c r="B173" s="13" t="s">
        <v>4</v>
      </c>
      <c r="C173" s="14">
        <v>152200</v>
      </c>
      <c r="D173" s="14">
        <v>136000</v>
      </c>
      <c r="E173" s="14">
        <v>136000</v>
      </c>
      <c r="F173" s="14">
        <v>4514</v>
      </c>
      <c r="G173" s="14">
        <v>4820</v>
      </c>
      <c r="H173" s="14">
        <v>4820</v>
      </c>
      <c r="I173" s="14">
        <v>5022</v>
      </c>
      <c r="J173" s="14">
        <v>6677</v>
      </c>
      <c r="K173" s="14">
        <v>5120</v>
      </c>
      <c r="L173" s="14">
        <v>7845</v>
      </c>
      <c r="M173" s="14">
        <v>10626</v>
      </c>
      <c r="N173" s="11"/>
      <c r="O173" s="14">
        <v>11300</v>
      </c>
      <c r="P173" s="14">
        <v>11300</v>
      </c>
      <c r="Q173" s="14">
        <v>11300</v>
      </c>
    </row>
    <row r="174" spans="1:17" ht="12.75" customHeight="1">
      <c r="A174" s="109"/>
      <c r="B174" s="104"/>
      <c r="C174" s="105" t="s">
        <v>76</v>
      </c>
      <c r="D174" s="105" t="s">
        <v>77</v>
      </c>
      <c r="E174" s="105" t="s">
        <v>78</v>
      </c>
      <c r="F174" s="105"/>
      <c r="G174" s="105" t="s">
        <v>79</v>
      </c>
      <c r="H174" s="105" t="s">
        <v>80</v>
      </c>
      <c r="I174" s="105" t="s">
        <v>86</v>
      </c>
      <c r="J174" s="100" t="s">
        <v>153</v>
      </c>
      <c r="K174" s="100" t="s">
        <v>189</v>
      </c>
      <c r="L174" s="100" t="s">
        <v>188</v>
      </c>
      <c r="M174" s="100" t="s">
        <v>190</v>
      </c>
      <c r="N174" s="100" t="s">
        <v>154</v>
      </c>
      <c r="O174" s="100" t="s">
        <v>235</v>
      </c>
      <c r="P174" s="100" t="s">
        <v>236</v>
      </c>
      <c r="Q174" s="100" t="s">
        <v>237</v>
      </c>
    </row>
    <row r="175" spans="1:17" ht="21.75" customHeight="1">
      <c r="A175" s="110"/>
      <c r="B175" s="104"/>
      <c r="C175" s="105"/>
      <c r="D175" s="105"/>
      <c r="E175" s="105"/>
      <c r="F175" s="105"/>
      <c r="G175" s="105"/>
      <c r="H175" s="105"/>
      <c r="I175" s="105"/>
      <c r="J175" s="101"/>
      <c r="K175" s="101"/>
      <c r="L175" s="101"/>
      <c r="M175" s="101"/>
      <c r="N175" s="101"/>
      <c r="O175" s="101"/>
      <c r="P175" s="101"/>
      <c r="Q175" s="101"/>
    </row>
    <row r="176" spans="1:17" ht="12.75">
      <c r="A176" s="38">
        <v>130</v>
      </c>
      <c r="B176" s="13" t="s">
        <v>129</v>
      </c>
      <c r="C176" s="15">
        <v>0</v>
      </c>
      <c r="D176" s="14">
        <v>7000</v>
      </c>
      <c r="E176" s="14">
        <v>3000</v>
      </c>
      <c r="F176" s="15">
        <v>100</v>
      </c>
      <c r="G176" s="15">
        <v>120</v>
      </c>
      <c r="H176" s="15">
        <v>100</v>
      </c>
      <c r="I176" s="14">
        <v>990</v>
      </c>
      <c r="J176" s="14">
        <v>50</v>
      </c>
      <c r="K176" s="14">
        <v>50</v>
      </c>
      <c r="L176" s="14">
        <v>50</v>
      </c>
      <c r="M176" s="14">
        <v>75</v>
      </c>
      <c r="N176" s="11"/>
      <c r="O176" s="14">
        <v>75</v>
      </c>
      <c r="P176" s="14">
        <v>75</v>
      </c>
      <c r="Q176" s="14">
        <v>75</v>
      </c>
    </row>
    <row r="177" spans="1:17" ht="12.75">
      <c r="A177" s="38">
        <v>131</v>
      </c>
      <c r="B177" s="13" t="s">
        <v>135</v>
      </c>
      <c r="C177" s="15"/>
      <c r="D177" s="14"/>
      <c r="E177" s="14"/>
      <c r="F177" s="15"/>
      <c r="G177" s="15"/>
      <c r="H177" s="15"/>
      <c r="I177" s="14"/>
      <c r="J177" s="14">
        <v>465</v>
      </c>
      <c r="K177" s="14">
        <v>0</v>
      </c>
      <c r="L177" s="14">
        <v>0</v>
      </c>
      <c r="M177" s="14">
        <v>0</v>
      </c>
      <c r="N177" s="11"/>
      <c r="O177" s="14">
        <v>0</v>
      </c>
      <c r="P177" s="14">
        <v>0</v>
      </c>
      <c r="Q177" s="14">
        <v>0</v>
      </c>
    </row>
    <row r="178" spans="1:17" ht="12.75">
      <c r="A178" s="38"/>
      <c r="B178" s="16" t="s">
        <v>118</v>
      </c>
      <c r="C178" s="17">
        <f aca="true" t="shared" si="23" ref="C178:I178">SUM(C173:C176)</f>
        <v>152200</v>
      </c>
      <c r="D178" s="17">
        <f t="shared" si="23"/>
        <v>143000</v>
      </c>
      <c r="E178" s="17">
        <f t="shared" si="23"/>
        <v>139000</v>
      </c>
      <c r="F178" s="17">
        <f t="shared" si="23"/>
        <v>4614</v>
      </c>
      <c r="G178" s="17">
        <f t="shared" si="23"/>
        <v>4940</v>
      </c>
      <c r="H178" s="17">
        <f t="shared" si="23"/>
        <v>4920</v>
      </c>
      <c r="I178" s="17">
        <f t="shared" si="23"/>
        <v>6012</v>
      </c>
      <c r="J178" s="17">
        <f>SUM(J173:J177)</f>
        <v>7192</v>
      </c>
      <c r="K178" s="17">
        <f>SUM(K173:K177)</f>
        <v>5170</v>
      </c>
      <c r="L178" s="17">
        <f>SUM(L173:L177)</f>
        <v>7895</v>
      </c>
      <c r="M178" s="17">
        <f>SUM(M173:M176:M177)</f>
        <v>10701</v>
      </c>
      <c r="N178" s="11"/>
      <c r="O178" s="17">
        <f>SUM(O173:O176:O177)</f>
        <v>11375</v>
      </c>
      <c r="P178" s="17">
        <f>SUM(P173:P176:P177)</f>
        <v>11375</v>
      </c>
      <c r="Q178" s="17">
        <f>SUM(Q173:Q176:Q177)</f>
        <v>11375</v>
      </c>
    </row>
    <row r="179" spans="1:17" ht="12.75">
      <c r="A179" s="38">
        <v>132</v>
      </c>
      <c r="B179" s="13" t="s">
        <v>63</v>
      </c>
      <c r="C179" s="14">
        <v>66400</v>
      </c>
      <c r="D179" s="14">
        <v>29900</v>
      </c>
      <c r="E179" s="14">
        <v>29900</v>
      </c>
      <c r="F179" s="15">
        <v>992</v>
      </c>
      <c r="G179" s="15">
        <v>438</v>
      </c>
      <c r="H179" s="15">
        <v>250</v>
      </c>
      <c r="I179" s="14">
        <v>1942</v>
      </c>
      <c r="J179" s="14">
        <v>607</v>
      </c>
      <c r="K179" s="14">
        <v>528</v>
      </c>
      <c r="L179" s="14">
        <v>550</v>
      </c>
      <c r="M179" s="14">
        <v>250</v>
      </c>
      <c r="N179" s="11"/>
      <c r="O179" s="14">
        <v>5400</v>
      </c>
      <c r="P179" s="14">
        <v>0</v>
      </c>
      <c r="Q179" s="14">
        <v>0</v>
      </c>
    </row>
    <row r="180" spans="1:17" ht="12.75">
      <c r="A180" s="38"/>
      <c r="B180" s="16" t="s">
        <v>64</v>
      </c>
      <c r="C180" s="17">
        <f aca="true" t="shared" si="24" ref="C180:Q180">SUM(C179)</f>
        <v>66400</v>
      </c>
      <c r="D180" s="17">
        <f t="shared" si="24"/>
        <v>29900</v>
      </c>
      <c r="E180" s="17">
        <f t="shared" si="24"/>
        <v>29900</v>
      </c>
      <c r="F180" s="17">
        <f t="shared" si="24"/>
        <v>992</v>
      </c>
      <c r="G180" s="17">
        <f t="shared" si="24"/>
        <v>438</v>
      </c>
      <c r="H180" s="17">
        <f t="shared" si="24"/>
        <v>250</v>
      </c>
      <c r="I180" s="17">
        <f t="shared" si="24"/>
        <v>1942</v>
      </c>
      <c r="J180" s="17">
        <f t="shared" si="24"/>
        <v>607</v>
      </c>
      <c r="K180" s="17">
        <f t="shared" si="24"/>
        <v>528</v>
      </c>
      <c r="L180" s="17">
        <f>SUM(L179)</f>
        <v>550</v>
      </c>
      <c r="M180" s="17">
        <f t="shared" si="24"/>
        <v>250</v>
      </c>
      <c r="N180" s="11"/>
      <c r="O180" s="17">
        <f t="shared" si="24"/>
        <v>5400</v>
      </c>
      <c r="P180" s="17">
        <f t="shared" si="24"/>
        <v>0</v>
      </c>
      <c r="Q180" s="17">
        <f t="shared" si="24"/>
        <v>0</v>
      </c>
    </row>
    <row r="181" spans="1:17" ht="12.75" hidden="1">
      <c r="A181" s="11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1:17" ht="12.75" hidden="1">
      <c r="A182" s="111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1:17" ht="12.75" hidden="1">
      <c r="A183" s="11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1:17" ht="12.75">
      <c r="A184" s="38">
        <v>133</v>
      </c>
      <c r="B184" s="49" t="s">
        <v>92</v>
      </c>
      <c r="C184" s="30">
        <v>47000</v>
      </c>
      <c r="D184" s="50">
        <v>0</v>
      </c>
      <c r="E184" s="50">
        <v>0</v>
      </c>
      <c r="F184" s="50"/>
      <c r="G184" s="50">
        <v>0</v>
      </c>
      <c r="H184" s="50"/>
      <c r="I184" s="50">
        <v>0</v>
      </c>
      <c r="J184" s="50">
        <v>440</v>
      </c>
      <c r="K184" s="50">
        <v>466</v>
      </c>
      <c r="L184" s="50">
        <v>470</v>
      </c>
      <c r="M184" s="23">
        <v>507</v>
      </c>
      <c r="N184" s="51"/>
      <c r="O184" s="23">
        <v>507</v>
      </c>
      <c r="P184" s="23">
        <v>507</v>
      </c>
      <c r="Q184" s="23">
        <v>507</v>
      </c>
    </row>
    <row r="185" spans="1:17" ht="12.75">
      <c r="A185" s="39">
        <v>134</v>
      </c>
      <c r="B185" s="49" t="s">
        <v>113</v>
      </c>
      <c r="C185" s="30"/>
      <c r="D185" s="50"/>
      <c r="E185" s="50"/>
      <c r="F185" s="50"/>
      <c r="G185" s="50"/>
      <c r="H185" s="50"/>
      <c r="I185" s="50"/>
      <c r="J185" s="50">
        <v>260</v>
      </c>
      <c r="K185" s="50">
        <v>0</v>
      </c>
      <c r="L185" s="50">
        <v>0</v>
      </c>
      <c r="M185" s="23">
        <v>0</v>
      </c>
      <c r="N185" s="51"/>
      <c r="O185" s="50">
        <v>0</v>
      </c>
      <c r="P185" s="50">
        <v>0</v>
      </c>
      <c r="Q185" s="50">
        <v>0</v>
      </c>
    </row>
    <row r="186" spans="1:17" ht="12.75">
      <c r="A186" s="39">
        <v>135</v>
      </c>
      <c r="B186" s="24" t="s">
        <v>228</v>
      </c>
      <c r="C186" s="25"/>
      <c r="D186" s="71"/>
      <c r="E186" s="71"/>
      <c r="F186" s="71"/>
      <c r="G186" s="71"/>
      <c r="H186" s="71"/>
      <c r="I186" s="71"/>
      <c r="J186" s="71"/>
      <c r="K186" s="71"/>
      <c r="L186" s="71"/>
      <c r="M186" s="72"/>
      <c r="N186" s="73"/>
      <c r="O186" s="71">
        <v>205675</v>
      </c>
      <c r="P186" s="71">
        <v>205675</v>
      </c>
      <c r="Q186" s="71">
        <v>205675</v>
      </c>
    </row>
    <row r="187" spans="1:17" ht="12.75">
      <c r="A187" s="38">
        <v>136</v>
      </c>
      <c r="B187" s="74" t="s">
        <v>219</v>
      </c>
      <c r="C187" s="75"/>
      <c r="D187" s="76"/>
      <c r="E187" s="76"/>
      <c r="F187" s="76"/>
      <c r="G187" s="76"/>
      <c r="H187" s="76"/>
      <c r="I187" s="76"/>
      <c r="J187" s="76">
        <v>0</v>
      </c>
      <c r="K187" s="76">
        <v>0</v>
      </c>
      <c r="L187" s="76">
        <v>0</v>
      </c>
      <c r="M187" s="76">
        <v>0</v>
      </c>
      <c r="N187" s="77"/>
      <c r="O187" s="76">
        <f>SUM(O186)</f>
        <v>205675</v>
      </c>
      <c r="P187" s="76">
        <f>SUM(P186)</f>
        <v>205675</v>
      </c>
      <c r="Q187" s="76">
        <f>SUM(Q186)</f>
        <v>205675</v>
      </c>
    </row>
    <row r="188" spans="1:17" s="4" customFormat="1" ht="12.75">
      <c r="A188" s="40"/>
      <c r="B188" s="26" t="s">
        <v>28</v>
      </c>
      <c r="C188" s="27" t="e">
        <f>C59+C63+C65+C67+C73+C78+C87+C93+C100+#REF!+C111+C116+C123+C125+C142+C148+C151+C156+C159+C162+C165+C168+C172+C178+C180+#REF!</f>
        <v>#REF!</v>
      </c>
      <c r="D188" s="27" t="e">
        <f>D59+D63+D65+D67+D73+D78+D87+D93+D100+#REF!+D111+D116+D123+D125+D142+D148+D151+D156+D159+D162+D165+D168+D172+D178+D180+#REF!</f>
        <v>#REF!</v>
      </c>
      <c r="E188" s="27" t="e">
        <f>E59+E63+E65+E67+E73+E78+E87+E93+E100+#REF!+E111+E116+E123+E125+E142+E148+E151+E156+E159+E162+E165+E168+E172+E178+E180+#REF!</f>
        <v>#REF!</v>
      </c>
      <c r="F188" s="27" t="e">
        <f>F59+F63+F65+F67+F73+F78+F87+F93+F100+#REF!+F111+F116+F123+F125+F142+F148+F151+F156+F159+F162+F165+F168+F172+F178+F180+#REF!</f>
        <v>#REF!</v>
      </c>
      <c r="G188" s="27" t="e">
        <f>G59+G63+G65+G67+G73+G78+G87+G93+G100+#REF!+G111+G116+G123+G125+G142+G148+G151+G156+G159+G162+G165+G168+G172+G178+G180+#REF!</f>
        <v>#REF!</v>
      </c>
      <c r="H188" s="27" t="e">
        <f>H59+H63+H65+H67+H73+H78+H87+H93+H100+#REF!+H111+H116+H123+H125+H142+H148+H151+H156+H159+H162+H165+H168+H172+H178+H180+#REF!</f>
        <v>#REF!</v>
      </c>
      <c r="I188" s="27" t="e">
        <f>I59+I63+I65+I67+I73+I78+I87+I93+I100+I102+I111+I116+I123+I125+I142+I148+I151+I156+I159+I162+I165+I168+I172+I178+I180+#REF!</f>
        <v>#REF!</v>
      </c>
      <c r="J188" s="27">
        <f>J59+J63+J65+J67+J73+J74+J78+J87+J93+J94+J100+J102+J111+J116+J123+J125+J142+J148+J151+J156+J159+J162+J165+J168+J172+J178+J180+J184+J185</f>
        <v>572250</v>
      </c>
      <c r="K188" s="27">
        <f>K59+K63+K65+K67+K73+K74+K78+K87+K93+K94+K100+K102+K111+K116+K123+K125+K142+K148+K151+K156+K159+K162+K165+K168+K172+K178+K180+K184+K185</f>
        <v>571315</v>
      </c>
      <c r="L188" s="27">
        <f>L59+L63+L65+L67+L73+L74+L78+L87+L93+L94+L191+L100+L102+L111+L116+L123+L125+L142+L148+L151+L156+L159+L162+L165+L168+L172+L178+L180+L184</f>
        <v>570693</v>
      </c>
      <c r="M188" s="27">
        <f>M59+M63+M65+M67+M73+M74+M78+M87+M93+M94+M100+M102+M111+M116+M123+M125+M142+M148+M151+M156+M159+M162+M165+M168+M172+M178+M180+M184+M185</f>
        <v>694490</v>
      </c>
      <c r="N188" s="28"/>
      <c r="O188" s="27">
        <f>O59+O63+O65+O67+O73+O74+O78+O87+O93+O94+O100+O102+O111+O116+O123+O125+O142+O148+O151+O156+O159+O162+O165+O168+O172+O178+O180+O184+O185+O187</f>
        <v>858850</v>
      </c>
      <c r="P188" s="27">
        <f>P59+P63+P65+P67+P73+P74+P78+P87+P93+P94+P100+P102+P111+P116+P123+P125+P142+P148+P151+P156+P159+P162+P165+P168+P172+P178+P180+P184+P185+P187</f>
        <v>834592</v>
      </c>
      <c r="Q188" s="27">
        <f>Q59+Q63+Q65+Q67+Q73+Q74+Q78+Q87+Q93+Q94+Q100+Q102+Q111+Q116+Q123+Q125+Q142+Q148+Q151+Q156+Q159+Q162+Q165+Q168+Q172+Q178+Q180+Q184+Q185+Q187</f>
        <v>834092</v>
      </c>
    </row>
    <row r="189" spans="1:17" s="4" customFormat="1" ht="12.75" customHeight="1" hidden="1">
      <c r="A189" s="40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s="4" customFormat="1" ht="27" customHeight="1" hidden="1">
      <c r="A190" s="40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2.75">
      <c r="A191" s="38"/>
      <c r="B191" s="12" t="s">
        <v>29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1"/>
      <c r="O191" s="15"/>
      <c r="P191" s="15"/>
      <c r="Q191" s="15"/>
    </row>
    <row r="192" spans="1:17" ht="12.75">
      <c r="A192" s="64">
        <v>137</v>
      </c>
      <c r="B192" s="13" t="s">
        <v>130</v>
      </c>
      <c r="C192" s="15"/>
      <c r="D192" s="15"/>
      <c r="E192" s="15"/>
      <c r="F192" s="15"/>
      <c r="G192" s="15"/>
      <c r="H192" s="15"/>
      <c r="I192" s="15"/>
      <c r="J192" s="15">
        <v>10526</v>
      </c>
      <c r="K192" s="15">
        <v>0</v>
      </c>
      <c r="L192" s="15"/>
      <c r="M192" s="15">
        <v>0</v>
      </c>
      <c r="N192" s="65"/>
      <c r="O192" s="15">
        <v>0</v>
      </c>
      <c r="P192" s="15"/>
      <c r="Q192" s="15"/>
    </row>
    <row r="193" spans="1:17" ht="12.75">
      <c r="A193" s="38">
        <v>138</v>
      </c>
      <c r="B193" s="13" t="s">
        <v>93</v>
      </c>
      <c r="C193" s="15"/>
      <c r="D193" s="15"/>
      <c r="E193" s="15"/>
      <c r="F193" s="15"/>
      <c r="G193" s="15"/>
      <c r="H193" s="15"/>
      <c r="I193" s="15">
        <v>12203</v>
      </c>
      <c r="J193" s="15">
        <v>910</v>
      </c>
      <c r="K193" s="15">
        <v>0</v>
      </c>
      <c r="L193" s="15"/>
      <c r="M193" s="15">
        <v>10526</v>
      </c>
      <c r="N193" s="11"/>
      <c r="O193" s="15">
        <v>0</v>
      </c>
      <c r="P193" s="15"/>
      <c r="Q193" s="15"/>
    </row>
    <row r="194" spans="1:17" ht="12.75">
      <c r="A194" s="38">
        <v>139</v>
      </c>
      <c r="B194" s="13" t="s">
        <v>94</v>
      </c>
      <c r="C194" s="15"/>
      <c r="D194" s="15"/>
      <c r="E194" s="15"/>
      <c r="F194" s="15"/>
      <c r="G194" s="15"/>
      <c r="H194" s="15"/>
      <c r="I194" s="15">
        <v>0</v>
      </c>
      <c r="J194" s="15">
        <v>200000</v>
      </c>
      <c r="K194" s="15">
        <v>0</v>
      </c>
      <c r="L194" s="15"/>
      <c r="M194" s="15">
        <v>200000</v>
      </c>
      <c r="N194" s="11"/>
      <c r="O194" s="15">
        <v>0</v>
      </c>
      <c r="P194" s="15"/>
      <c r="Q194" s="15"/>
    </row>
    <row r="195" spans="1:17" ht="12.75">
      <c r="A195" s="38">
        <v>140</v>
      </c>
      <c r="B195" s="13" t="s">
        <v>207</v>
      </c>
      <c r="C195" s="15"/>
      <c r="D195" s="15"/>
      <c r="E195" s="15"/>
      <c r="F195" s="15"/>
      <c r="G195" s="15"/>
      <c r="H195" s="15"/>
      <c r="I195" s="15"/>
      <c r="J195" s="15">
        <v>0</v>
      </c>
      <c r="K195" s="15">
        <v>0</v>
      </c>
      <c r="L195" s="15"/>
      <c r="M195" s="15">
        <v>8520</v>
      </c>
      <c r="N195" s="11"/>
      <c r="O195" s="15">
        <v>6480</v>
      </c>
      <c r="P195" s="15"/>
      <c r="Q195" s="15"/>
    </row>
    <row r="196" spans="1:17" ht="12.75">
      <c r="A196" s="38">
        <v>141</v>
      </c>
      <c r="B196" s="13" t="s">
        <v>168</v>
      </c>
      <c r="C196" s="15"/>
      <c r="D196" s="15"/>
      <c r="E196" s="15"/>
      <c r="F196" s="15"/>
      <c r="G196" s="15"/>
      <c r="H196" s="15"/>
      <c r="I196" s="15">
        <v>219</v>
      </c>
      <c r="J196" s="15">
        <v>950</v>
      </c>
      <c r="K196" s="15">
        <v>2623</v>
      </c>
      <c r="L196" s="15"/>
      <c r="M196" s="15">
        <v>445</v>
      </c>
      <c r="N196" s="11"/>
      <c r="O196" s="15">
        <v>0</v>
      </c>
      <c r="P196" s="15"/>
      <c r="Q196" s="15"/>
    </row>
    <row r="197" spans="1:17" ht="12.75">
      <c r="A197" s="38">
        <v>142</v>
      </c>
      <c r="B197" s="13" t="s">
        <v>169</v>
      </c>
      <c r="C197" s="15"/>
      <c r="D197" s="15"/>
      <c r="E197" s="15"/>
      <c r="F197" s="15"/>
      <c r="G197" s="15"/>
      <c r="H197" s="15"/>
      <c r="I197" s="15"/>
      <c r="J197" s="15">
        <v>0</v>
      </c>
      <c r="K197" s="15">
        <v>617420</v>
      </c>
      <c r="L197" s="15"/>
      <c r="M197" s="15">
        <v>23500</v>
      </c>
      <c r="N197" s="11"/>
      <c r="O197" s="15">
        <v>0</v>
      </c>
      <c r="P197" s="15"/>
      <c r="Q197" s="15"/>
    </row>
    <row r="198" spans="1:17" ht="12.75">
      <c r="A198" s="38">
        <v>143</v>
      </c>
      <c r="B198" s="13" t="s">
        <v>170</v>
      </c>
      <c r="C198" s="15"/>
      <c r="D198" s="15"/>
      <c r="E198" s="15"/>
      <c r="F198" s="15"/>
      <c r="G198" s="15"/>
      <c r="H198" s="15"/>
      <c r="I198" s="15"/>
      <c r="J198" s="15">
        <v>0</v>
      </c>
      <c r="K198" s="15">
        <v>36462</v>
      </c>
      <c r="L198" s="15"/>
      <c r="M198" s="15">
        <v>0</v>
      </c>
      <c r="N198" s="11"/>
      <c r="O198" s="15">
        <v>0</v>
      </c>
      <c r="P198" s="15"/>
      <c r="Q198" s="15"/>
    </row>
    <row r="199" spans="1:17" ht="12.75">
      <c r="A199" s="38">
        <v>144</v>
      </c>
      <c r="B199" s="13" t="s">
        <v>171</v>
      </c>
      <c r="C199" s="15"/>
      <c r="D199" s="15"/>
      <c r="E199" s="15"/>
      <c r="F199" s="15"/>
      <c r="G199" s="15"/>
      <c r="H199" s="15"/>
      <c r="I199" s="15"/>
      <c r="J199" s="15">
        <v>0</v>
      </c>
      <c r="K199" s="15">
        <v>0</v>
      </c>
      <c r="L199" s="15">
        <v>42493</v>
      </c>
      <c r="M199" s="15">
        <v>3249</v>
      </c>
      <c r="N199" s="11"/>
      <c r="O199" s="15">
        <v>0</v>
      </c>
      <c r="P199" s="15"/>
      <c r="Q199" s="15"/>
    </row>
    <row r="200" spans="1:17" ht="12.75">
      <c r="A200" s="38">
        <v>145</v>
      </c>
      <c r="B200" s="13" t="s">
        <v>225</v>
      </c>
      <c r="C200" s="15"/>
      <c r="D200" s="15"/>
      <c r="E200" s="15"/>
      <c r="F200" s="15"/>
      <c r="G200" s="15"/>
      <c r="H200" s="15"/>
      <c r="I200" s="15"/>
      <c r="J200" s="15">
        <v>0</v>
      </c>
      <c r="K200" s="15">
        <v>1960</v>
      </c>
      <c r="L200" s="15"/>
      <c r="M200" s="15">
        <v>0</v>
      </c>
      <c r="N200" s="11"/>
      <c r="O200" s="15">
        <v>0</v>
      </c>
      <c r="P200" s="15"/>
      <c r="Q200" s="15"/>
    </row>
    <row r="201" spans="1:17" ht="12.75">
      <c r="A201" s="38">
        <v>146</v>
      </c>
      <c r="B201" s="13" t="s">
        <v>227</v>
      </c>
      <c r="C201" s="14">
        <v>570000</v>
      </c>
      <c r="D201" s="14">
        <v>755000</v>
      </c>
      <c r="E201" s="14">
        <v>474100</v>
      </c>
      <c r="F201" s="14">
        <v>15737</v>
      </c>
      <c r="G201" s="29">
        <v>7500</v>
      </c>
      <c r="H201" s="14">
        <v>8000</v>
      </c>
      <c r="I201" s="14">
        <v>0</v>
      </c>
      <c r="J201" s="15">
        <v>0</v>
      </c>
      <c r="K201" s="15">
        <v>0</v>
      </c>
      <c r="L201" s="15"/>
      <c r="M201" s="15">
        <v>70935</v>
      </c>
      <c r="N201" s="11"/>
      <c r="O201" s="15">
        <v>0</v>
      </c>
      <c r="P201" s="15"/>
      <c r="Q201" s="15"/>
    </row>
    <row r="202" spans="1:17" ht="12.75">
      <c r="A202" s="38">
        <v>147</v>
      </c>
      <c r="B202" s="13" t="s">
        <v>208</v>
      </c>
      <c r="C202" s="15"/>
      <c r="D202" s="15"/>
      <c r="E202" s="15"/>
      <c r="F202" s="15"/>
      <c r="G202" s="15"/>
      <c r="H202" s="15"/>
      <c r="I202" s="15">
        <v>0</v>
      </c>
      <c r="J202" s="14">
        <v>0</v>
      </c>
      <c r="K202" s="14">
        <v>0</v>
      </c>
      <c r="L202" s="14"/>
      <c r="M202" s="14">
        <v>94374</v>
      </c>
      <c r="N202" s="11"/>
      <c r="O202" s="14">
        <v>278509</v>
      </c>
      <c r="P202" s="14"/>
      <c r="Q202" s="14"/>
    </row>
    <row r="203" spans="1:17" ht="12.75">
      <c r="A203" s="38">
        <v>148</v>
      </c>
      <c r="B203" s="13" t="s">
        <v>209</v>
      </c>
      <c r="C203" s="15"/>
      <c r="D203" s="15"/>
      <c r="E203" s="15"/>
      <c r="F203" s="15"/>
      <c r="G203" s="15"/>
      <c r="H203" s="15"/>
      <c r="I203" s="15">
        <v>12</v>
      </c>
      <c r="J203" s="14">
        <v>0</v>
      </c>
      <c r="K203" s="14">
        <v>2400</v>
      </c>
      <c r="L203" s="14"/>
      <c r="M203" s="14">
        <v>545</v>
      </c>
      <c r="N203" s="11"/>
      <c r="O203" s="14">
        <v>228178</v>
      </c>
      <c r="P203" s="14"/>
      <c r="Q203" s="14"/>
    </row>
    <row r="204" spans="1:17" ht="12.75">
      <c r="A204" s="38">
        <v>149</v>
      </c>
      <c r="B204" s="13" t="s">
        <v>165</v>
      </c>
      <c r="C204" s="15"/>
      <c r="D204" s="15"/>
      <c r="E204" s="15"/>
      <c r="F204" s="15"/>
      <c r="G204" s="15"/>
      <c r="H204" s="15"/>
      <c r="I204" s="15"/>
      <c r="J204" s="14">
        <v>0</v>
      </c>
      <c r="K204" s="14">
        <v>10000</v>
      </c>
      <c r="L204" s="14"/>
      <c r="M204" s="14">
        <v>0</v>
      </c>
      <c r="N204" s="11"/>
      <c r="O204" s="14">
        <v>0</v>
      </c>
      <c r="P204" s="14"/>
      <c r="Q204" s="14"/>
    </row>
    <row r="205" spans="1:17" ht="12.75">
      <c r="A205" s="38">
        <v>150</v>
      </c>
      <c r="B205" s="13" t="s">
        <v>210</v>
      </c>
      <c r="C205" s="15"/>
      <c r="D205" s="15"/>
      <c r="E205" s="15"/>
      <c r="F205" s="15"/>
      <c r="G205" s="15"/>
      <c r="H205" s="15"/>
      <c r="I205" s="15">
        <v>0</v>
      </c>
      <c r="J205" s="14">
        <v>0</v>
      </c>
      <c r="K205" s="14">
        <v>0</v>
      </c>
      <c r="L205" s="14"/>
      <c r="M205" s="14">
        <v>20330</v>
      </c>
      <c r="N205" s="11"/>
      <c r="O205" s="14">
        <v>0</v>
      </c>
      <c r="P205" s="14"/>
      <c r="Q205" s="14"/>
    </row>
    <row r="206" spans="1:17" ht="12.75">
      <c r="A206" s="38">
        <v>151</v>
      </c>
      <c r="B206" s="13" t="s">
        <v>114</v>
      </c>
      <c r="C206" s="15"/>
      <c r="D206" s="15"/>
      <c r="E206" s="15"/>
      <c r="F206" s="15"/>
      <c r="G206" s="15"/>
      <c r="H206" s="15"/>
      <c r="I206" s="15">
        <v>2460</v>
      </c>
      <c r="J206" s="14">
        <v>0</v>
      </c>
      <c r="K206" s="14">
        <v>360</v>
      </c>
      <c r="L206" s="14"/>
      <c r="M206" s="14">
        <v>0</v>
      </c>
      <c r="N206" s="11"/>
      <c r="O206" s="14">
        <v>0</v>
      </c>
      <c r="P206" s="14"/>
      <c r="Q206" s="14"/>
    </row>
    <row r="207" spans="1:17" ht="12.75">
      <c r="A207" s="38">
        <v>152</v>
      </c>
      <c r="B207" s="13" t="s">
        <v>133</v>
      </c>
      <c r="C207" s="15"/>
      <c r="D207" s="15"/>
      <c r="E207" s="15"/>
      <c r="F207" s="15"/>
      <c r="G207" s="14"/>
      <c r="H207" s="14"/>
      <c r="I207" s="15"/>
      <c r="J207" s="14">
        <v>2620</v>
      </c>
      <c r="K207" s="14">
        <v>0</v>
      </c>
      <c r="L207" s="14"/>
      <c r="M207" s="14">
        <v>0</v>
      </c>
      <c r="N207" s="11"/>
      <c r="O207" s="14">
        <v>0</v>
      </c>
      <c r="P207" s="14"/>
      <c r="Q207" s="14"/>
    </row>
    <row r="208" spans="1:17" ht="12.75">
      <c r="A208" s="38">
        <v>153</v>
      </c>
      <c r="B208" s="13" t="s">
        <v>226</v>
      </c>
      <c r="C208" s="15"/>
      <c r="D208" s="15"/>
      <c r="E208" s="15"/>
      <c r="F208" s="15"/>
      <c r="G208" s="14"/>
      <c r="H208" s="14"/>
      <c r="I208" s="15"/>
      <c r="J208" s="14">
        <v>0</v>
      </c>
      <c r="K208" s="14">
        <v>0</v>
      </c>
      <c r="L208" s="14"/>
      <c r="M208" s="14">
        <v>1800</v>
      </c>
      <c r="N208" s="11"/>
      <c r="O208" s="14">
        <v>0</v>
      </c>
      <c r="P208" s="14"/>
      <c r="Q208" s="14"/>
    </row>
    <row r="209" spans="1:17" ht="12.75">
      <c r="A209" s="38">
        <v>154</v>
      </c>
      <c r="B209" s="13" t="s">
        <v>211</v>
      </c>
      <c r="C209" s="15"/>
      <c r="D209" s="15"/>
      <c r="E209" s="15"/>
      <c r="F209" s="15"/>
      <c r="G209" s="14"/>
      <c r="H209" s="14"/>
      <c r="I209" s="15"/>
      <c r="J209" s="14">
        <v>0</v>
      </c>
      <c r="K209" s="14">
        <v>0</v>
      </c>
      <c r="L209" s="14"/>
      <c r="M209" s="14">
        <v>0</v>
      </c>
      <c r="N209" s="11"/>
      <c r="O209" s="14">
        <v>19548</v>
      </c>
      <c r="P209" s="14"/>
      <c r="Q209" s="14"/>
    </row>
    <row r="210" spans="1:17" ht="12.75">
      <c r="A210" s="38">
        <v>155</v>
      </c>
      <c r="B210" s="13" t="s">
        <v>163</v>
      </c>
      <c r="C210" s="15"/>
      <c r="D210" s="15"/>
      <c r="E210" s="15"/>
      <c r="F210" s="15"/>
      <c r="G210" s="14"/>
      <c r="H210" s="14"/>
      <c r="I210" s="15"/>
      <c r="J210" s="14">
        <v>0</v>
      </c>
      <c r="K210" s="14">
        <v>5004</v>
      </c>
      <c r="L210" s="14"/>
      <c r="M210" s="14">
        <v>0</v>
      </c>
      <c r="N210" s="11"/>
      <c r="O210" s="14">
        <v>0</v>
      </c>
      <c r="P210" s="14"/>
      <c r="Q210" s="14"/>
    </row>
    <row r="211" spans="1:17" ht="12.75">
      <c r="A211" s="38">
        <v>156</v>
      </c>
      <c r="B211" s="13" t="s">
        <v>164</v>
      </c>
      <c r="C211" s="15"/>
      <c r="D211" s="15"/>
      <c r="E211" s="15"/>
      <c r="F211" s="15"/>
      <c r="G211" s="14"/>
      <c r="H211" s="14"/>
      <c r="I211" s="15"/>
      <c r="J211" s="14">
        <v>0</v>
      </c>
      <c r="K211" s="14">
        <v>5915</v>
      </c>
      <c r="L211" s="14">
        <v>1097</v>
      </c>
      <c r="M211" s="14">
        <v>1097</v>
      </c>
      <c r="N211" s="11"/>
      <c r="O211" s="14">
        <v>0</v>
      </c>
      <c r="P211" s="14"/>
      <c r="Q211" s="14"/>
    </row>
    <row r="212" spans="1:17" ht="12.75">
      <c r="A212" s="38">
        <v>157</v>
      </c>
      <c r="B212" s="13" t="s">
        <v>212</v>
      </c>
      <c r="C212" s="15"/>
      <c r="D212" s="15"/>
      <c r="E212" s="15"/>
      <c r="F212" s="15"/>
      <c r="G212" s="14"/>
      <c r="H212" s="14"/>
      <c r="I212" s="15"/>
      <c r="J212" s="14">
        <v>0</v>
      </c>
      <c r="K212" s="14">
        <v>0</v>
      </c>
      <c r="L212" s="14">
        <v>0</v>
      </c>
      <c r="M212" s="14">
        <v>0</v>
      </c>
      <c r="N212" s="11"/>
      <c r="O212" s="14">
        <v>5004</v>
      </c>
      <c r="P212" s="14"/>
      <c r="Q212" s="14"/>
    </row>
    <row r="213" spans="1:17" ht="12.75">
      <c r="A213" s="38">
        <v>158</v>
      </c>
      <c r="B213" s="13" t="s">
        <v>213</v>
      </c>
      <c r="C213" s="15"/>
      <c r="D213" s="15"/>
      <c r="E213" s="15"/>
      <c r="F213" s="15"/>
      <c r="G213" s="14"/>
      <c r="H213" s="14"/>
      <c r="I213" s="15"/>
      <c r="J213" s="14">
        <v>950</v>
      </c>
      <c r="K213" s="14">
        <v>0</v>
      </c>
      <c r="L213" s="14"/>
      <c r="M213" s="14">
        <v>5112</v>
      </c>
      <c r="N213" s="11"/>
      <c r="O213" s="14">
        <v>0</v>
      </c>
      <c r="P213" s="14"/>
      <c r="Q213" s="14"/>
    </row>
    <row r="214" spans="1:17" ht="12.75">
      <c r="A214" s="38">
        <v>159</v>
      </c>
      <c r="B214" s="13" t="s">
        <v>214</v>
      </c>
      <c r="C214" s="15"/>
      <c r="D214" s="15"/>
      <c r="E214" s="15"/>
      <c r="F214" s="15"/>
      <c r="G214" s="14"/>
      <c r="H214" s="14"/>
      <c r="I214" s="15"/>
      <c r="J214" s="14">
        <v>0</v>
      </c>
      <c r="K214" s="14">
        <v>0</v>
      </c>
      <c r="L214" s="14"/>
      <c r="M214" s="14">
        <v>0</v>
      </c>
      <c r="N214" s="11"/>
      <c r="O214" s="14">
        <v>100091</v>
      </c>
      <c r="P214" s="14"/>
      <c r="Q214" s="14"/>
    </row>
    <row r="215" spans="1:17" ht="12.75">
      <c r="A215" s="38">
        <v>160</v>
      </c>
      <c r="B215" s="13" t="s">
        <v>215</v>
      </c>
      <c r="C215" s="15"/>
      <c r="D215" s="15"/>
      <c r="E215" s="15"/>
      <c r="F215" s="15"/>
      <c r="G215" s="14"/>
      <c r="H215" s="14"/>
      <c r="I215" s="15"/>
      <c r="J215" s="14">
        <v>0</v>
      </c>
      <c r="K215" s="14">
        <v>0</v>
      </c>
      <c r="L215" s="14"/>
      <c r="M215" s="14">
        <v>0</v>
      </c>
      <c r="N215" s="11"/>
      <c r="O215" s="14">
        <v>255000</v>
      </c>
      <c r="P215" s="14"/>
      <c r="Q215" s="14"/>
    </row>
    <row r="216" spans="1:17" ht="12.75">
      <c r="A216" s="38">
        <v>161</v>
      </c>
      <c r="B216" s="13" t="s">
        <v>150</v>
      </c>
      <c r="C216" s="15"/>
      <c r="D216" s="15"/>
      <c r="E216" s="15"/>
      <c r="F216" s="15"/>
      <c r="G216" s="14"/>
      <c r="H216" s="14"/>
      <c r="I216" s="15"/>
      <c r="J216" s="14">
        <v>0</v>
      </c>
      <c r="K216" s="14">
        <v>0</v>
      </c>
      <c r="L216" s="14">
        <v>15000</v>
      </c>
      <c r="M216" s="14">
        <v>0</v>
      </c>
      <c r="N216" s="11"/>
      <c r="O216" s="67">
        <v>27500</v>
      </c>
      <c r="P216" s="67">
        <v>12500</v>
      </c>
      <c r="Q216" s="67">
        <v>12500</v>
      </c>
    </row>
    <row r="217" spans="1:17" ht="12.75">
      <c r="A217" s="38">
        <v>162</v>
      </c>
      <c r="B217" s="13" t="s">
        <v>216</v>
      </c>
      <c r="C217" s="15"/>
      <c r="D217" s="15"/>
      <c r="E217" s="15"/>
      <c r="F217" s="15"/>
      <c r="G217" s="14"/>
      <c r="H217" s="14"/>
      <c r="I217" s="15"/>
      <c r="J217" s="14">
        <v>0</v>
      </c>
      <c r="K217" s="14">
        <v>3960</v>
      </c>
      <c r="L217" s="14"/>
      <c r="M217" s="14">
        <v>31500</v>
      </c>
      <c r="N217" s="11"/>
      <c r="O217" s="14">
        <v>0</v>
      </c>
      <c r="P217" s="14"/>
      <c r="Q217" s="14"/>
    </row>
    <row r="218" spans="1:17" ht="12.75">
      <c r="A218" s="38">
        <v>163</v>
      </c>
      <c r="B218" s="13" t="s">
        <v>223</v>
      </c>
      <c r="C218" s="15"/>
      <c r="D218" s="15"/>
      <c r="E218" s="15"/>
      <c r="F218" s="15"/>
      <c r="G218" s="14"/>
      <c r="H218" s="14"/>
      <c r="I218" s="15"/>
      <c r="J218" s="14">
        <v>0</v>
      </c>
      <c r="K218" s="14">
        <v>4708</v>
      </c>
      <c r="L218" s="14"/>
      <c r="M218" s="14">
        <v>725</v>
      </c>
      <c r="N218" s="11"/>
      <c r="O218" s="14">
        <v>0</v>
      </c>
      <c r="P218" s="14"/>
      <c r="Q218" s="14"/>
    </row>
    <row r="219" spans="1:17" ht="12.75">
      <c r="A219" s="38">
        <v>164</v>
      </c>
      <c r="B219" s="13" t="s">
        <v>174</v>
      </c>
      <c r="C219" s="15"/>
      <c r="D219" s="15"/>
      <c r="E219" s="15"/>
      <c r="F219" s="15"/>
      <c r="G219" s="14"/>
      <c r="H219" s="14"/>
      <c r="I219" s="15"/>
      <c r="J219" s="14">
        <v>0</v>
      </c>
      <c r="K219" s="14">
        <v>74607</v>
      </c>
      <c r="L219" s="14"/>
      <c r="M219" s="14">
        <v>0</v>
      </c>
      <c r="N219" s="11"/>
      <c r="O219" s="14">
        <v>0</v>
      </c>
      <c r="P219" s="14"/>
      <c r="Q219" s="14"/>
    </row>
    <row r="220" spans="1:17" ht="12.75">
      <c r="A220" s="38">
        <v>165</v>
      </c>
      <c r="B220" s="13" t="s">
        <v>166</v>
      </c>
      <c r="C220" s="15"/>
      <c r="D220" s="15"/>
      <c r="E220" s="15"/>
      <c r="F220" s="15"/>
      <c r="G220" s="14"/>
      <c r="H220" s="14"/>
      <c r="I220" s="15"/>
      <c r="J220" s="14">
        <v>0</v>
      </c>
      <c r="K220" s="14">
        <v>7330</v>
      </c>
      <c r="L220" s="14"/>
      <c r="M220" s="14">
        <v>0</v>
      </c>
      <c r="N220" s="11"/>
      <c r="O220" s="14">
        <v>0</v>
      </c>
      <c r="P220" s="14"/>
      <c r="Q220" s="14"/>
    </row>
    <row r="221" spans="1:17" ht="12.75">
      <c r="A221" s="38">
        <v>166</v>
      </c>
      <c r="B221" s="66" t="s">
        <v>224</v>
      </c>
      <c r="C221" s="15"/>
      <c r="D221" s="15"/>
      <c r="E221" s="15"/>
      <c r="F221" s="15"/>
      <c r="G221" s="14"/>
      <c r="H221" s="14"/>
      <c r="I221" s="15"/>
      <c r="J221" s="14">
        <v>0</v>
      </c>
      <c r="K221" s="14">
        <v>0</v>
      </c>
      <c r="L221" s="67">
        <v>3900</v>
      </c>
      <c r="M221" s="14">
        <v>600</v>
      </c>
      <c r="N221" s="11"/>
      <c r="O221" s="67">
        <v>7420</v>
      </c>
      <c r="P221" s="14"/>
      <c r="Q221" s="14"/>
    </row>
    <row r="222" spans="1:17" ht="12.75">
      <c r="A222" s="38">
        <v>167</v>
      </c>
      <c r="B222" s="66" t="s">
        <v>187</v>
      </c>
      <c r="C222" s="15"/>
      <c r="D222" s="15"/>
      <c r="E222" s="15"/>
      <c r="F222" s="15"/>
      <c r="G222" s="14"/>
      <c r="H222" s="14"/>
      <c r="I222" s="15"/>
      <c r="J222" s="14">
        <v>0</v>
      </c>
      <c r="K222" s="14">
        <v>0</v>
      </c>
      <c r="L222" s="67"/>
      <c r="M222" s="14">
        <v>3250</v>
      </c>
      <c r="N222" s="11"/>
      <c r="O222" s="67">
        <v>0</v>
      </c>
      <c r="P222" s="14"/>
      <c r="Q222" s="14"/>
    </row>
    <row r="223" spans="1:17" ht="12.75">
      <c r="A223" s="38">
        <v>168</v>
      </c>
      <c r="B223" s="66" t="s">
        <v>231</v>
      </c>
      <c r="C223" s="15"/>
      <c r="D223" s="15"/>
      <c r="E223" s="15"/>
      <c r="F223" s="15"/>
      <c r="G223" s="14"/>
      <c r="H223" s="14"/>
      <c r="I223" s="15"/>
      <c r="J223" s="14">
        <v>0</v>
      </c>
      <c r="K223" s="14">
        <v>0</v>
      </c>
      <c r="L223" s="67">
        <v>0</v>
      </c>
      <c r="M223" s="14">
        <v>0</v>
      </c>
      <c r="N223" s="11"/>
      <c r="O223" s="67">
        <v>4750</v>
      </c>
      <c r="P223" s="14"/>
      <c r="Q223" s="14"/>
    </row>
    <row r="224" spans="1:17" ht="12.75">
      <c r="A224" s="38">
        <v>169</v>
      </c>
      <c r="B224" s="13" t="s">
        <v>167</v>
      </c>
      <c r="C224" s="15"/>
      <c r="D224" s="15"/>
      <c r="E224" s="15"/>
      <c r="F224" s="15"/>
      <c r="G224" s="14"/>
      <c r="H224" s="14"/>
      <c r="I224" s="15"/>
      <c r="J224" s="14">
        <v>0</v>
      </c>
      <c r="K224" s="14">
        <v>2376</v>
      </c>
      <c r="L224" s="67"/>
      <c r="M224" s="14">
        <v>0</v>
      </c>
      <c r="N224" s="11"/>
      <c r="O224" s="67">
        <v>0</v>
      </c>
      <c r="P224" s="14"/>
      <c r="Q224" s="14"/>
    </row>
    <row r="225" spans="1:17" ht="12.75">
      <c r="A225" s="38">
        <v>170</v>
      </c>
      <c r="B225" s="13" t="s">
        <v>151</v>
      </c>
      <c r="C225" s="15"/>
      <c r="D225" s="15"/>
      <c r="E225" s="15"/>
      <c r="F225" s="15"/>
      <c r="G225" s="14">
        <v>13280</v>
      </c>
      <c r="H225" s="15"/>
      <c r="I225" s="15">
        <v>18145</v>
      </c>
      <c r="J225" s="14">
        <v>1498</v>
      </c>
      <c r="K225" s="14">
        <v>0</v>
      </c>
      <c r="L225" s="14"/>
      <c r="M225" s="14">
        <v>0</v>
      </c>
      <c r="N225" s="11"/>
      <c r="O225" s="14">
        <v>0</v>
      </c>
      <c r="P225" s="14"/>
      <c r="Q225" s="14"/>
    </row>
    <row r="226" spans="1:17" s="5" customFormat="1" ht="15">
      <c r="A226" s="40"/>
      <c r="B226" s="26" t="s">
        <v>59</v>
      </c>
      <c r="C226" s="27">
        <f aca="true" t="shared" si="25" ref="C226:H226">SUM(C201:C225)</f>
        <v>570000</v>
      </c>
      <c r="D226" s="27">
        <f t="shared" si="25"/>
        <v>755000</v>
      </c>
      <c r="E226" s="27">
        <f t="shared" si="25"/>
        <v>474100</v>
      </c>
      <c r="F226" s="27">
        <f t="shared" si="25"/>
        <v>15737</v>
      </c>
      <c r="G226" s="27">
        <f t="shared" si="25"/>
        <v>20780</v>
      </c>
      <c r="H226" s="27">
        <f t="shared" si="25"/>
        <v>8000</v>
      </c>
      <c r="I226" s="27">
        <f>SUM(I193:I225)</f>
        <v>33039</v>
      </c>
      <c r="J226" s="27">
        <f>SUM(J192:J225)</f>
        <v>217454</v>
      </c>
      <c r="K226" s="27">
        <f>SUM(K192:K225)</f>
        <v>775125</v>
      </c>
      <c r="L226" s="27">
        <f>SUM(L192:L225)</f>
        <v>62490</v>
      </c>
      <c r="M226" s="27">
        <f>SUM(M192:M225)</f>
        <v>476508</v>
      </c>
      <c r="N226" s="31"/>
      <c r="O226" s="27">
        <f>SUM(O192:O225)</f>
        <v>932480</v>
      </c>
      <c r="P226" s="27">
        <f>SUM(P192:P225)</f>
        <v>12500</v>
      </c>
      <c r="Q226" s="27">
        <f>SUM(Q192:Q225)</f>
        <v>12500</v>
      </c>
    </row>
    <row r="227" spans="1:17" ht="12.75">
      <c r="A227" s="38"/>
      <c r="B227" s="13"/>
      <c r="C227" s="14"/>
      <c r="D227" s="14"/>
      <c r="E227" s="14"/>
      <c r="F227" s="14"/>
      <c r="G227" s="14"/>
      <c r="H227" s="14"/>
      <c r="I227" s="14"/>
      <c r="J227" s="15"/>
      <c r="K227" s="15"/>
      <c r="L227" s="15"/>
      <c r="M227" s="15"/>
      <c r="N227" s="11"/>
      <c r="O227" s="15"/>
      <c r="P227" s="15"/>
      <c r="Q227" s="15"/>
    </row>
    <row r="228" spans="1:17" s="6" customFormat="1" ht="12.75">
      <c r="A228" s="41"/>
      <c r="B228" s="32" t="s">
        <v>75</v>
      </c>
      <c r="C228" s="33" t="e">
        <f>C188+C226+#REF!</f>
        <v>#REF!</v>
      </c>
      <c r="D228" s="33" t="e">
        <f>D188+D226+#REF!</f>
        <v>#REF!</v>
      </c>
      <c r="E228" s="33" t="e">
        <f>E188+E226+#REF!</f>
        <v>#REF!</v>
      </c>
      <c r="F228" s="33" t="e">
        <f>F188+F226+#REF!</f>
        <v>#REF!</v>
      </c>
      <c r="G228" s="33" t="e">
        <f>G188+G226+#REF!</f>
        <v>#REF!</v>
      </c>
      <c r="H228" s="33" t="e">
        <f>H188+H226+#REF!</f>
        <v>#REF!</v>
      </c>
      <c r="I228" s="33" t="e">
        <f>I188+I226</f>
        <v>#REF!</v>
      </c>
      <c r="J228" s="33">
        <f>J188+J226</f>
        <v>789704</v>
      </c>
      <c r="K228" s="33">
        <f>K188+K226</f>
        <v>1346440</v>
      </c>
      <c r="L228" s="33">
        <f>L188+L226</f>
        <v>633183</v>
      </c>
      <c r="M228" s="33">
        <f>M188+M226</f>
        <v>1170998</v>
      </c>
      <c r="N228" s="34"/>
      <c r="O228" s="33">
        <f>O188+O226</f>
        <v>1791330</v>
      </c>
      <c r="P228" s="33">
        <f>P188+P226</f>
        <v>847092</v>
      </c>
      <c r="Q228" s="33">
        <f>Q188+Q226</f>
        <v>846592</v>
      </c>
    </row>
    <row r="229" spans="1:17" ht="12.75">
      <c r="A229" s="38"/>
      <c r="B229" s="12" t="s">
        <v>6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1"/>
      <c r="O229" s="15"/>
      <c r="P229" s="15"/>
      <c r="Q229" s="15"/>
    </row>
    <row r="230" spans="1:17" ht="12.75">
      <c r="A230" s="64">
        <v>171</v>
      </c>
      <c r="B230" s="13" t="s">
        <v>117</v>
      </c>
      <c r="C230" s="15"/>
      <c r="D230" s="15"/>
      <c r="E230" s="15"/>
      <c r="F230" s="15"/>
      <c r="G230" s="15"/>
      <c r="H230" s="15"/>
      <c r="I230" s="15"/>
      <c r="J230" s="15">
        <v>2185</v>
      </c>
      <c r="K230" s="15">
        <v>2326</v>
      </c>
      <c r="L230" s="15">
        <v>2476</v>
      </c>
      <c r="M230" s="15">
        <v>2476</v>
      </c>
      <c r="N230" s="13"/>
      <c r="O230" s="15">
        <v>1078</v>
      </c>
      <c r="P230" s="15">
        <v>0</v>
      </c>
      <c r="Q230" s="15">
        <v>0</v>
      </c>
    </row>
    <row r="231" spans="1:17" ht="12.75">
      <c r="A231" s="64">
        <v>172</v>
      </c>
      <c r="B231" s="13" t="s">
        <v>131</v>
      </c>
      <c r="C231" s="15"/>
      <c r="D231" s="15"/>
      <c r="E231" s="15"/>
      <c r="F231" s="15"/>
      <c r="G231" s="15"/>
      <c r="H231" s="15"/>
      <c r="I231" s="15"/>
      <c r="J231" s="15">
        <v>250719</v>
      </c>
      <c r="K231" s="15">
        <v>0</v>
      </c>
      <c r="L231" s="15">
        <v>0</v>
      </c>
      <c r="M231" s="15">
        <v>0</v>
      </c>
      <c r="N231" s="13"/>
      <c r="O231" s="15">
        <v>0</v>
      </c>
      <c r="P231" s="15">
        <v>0</v>
      </c>
      <c r="Q231" s="15">
        <v>0</v>
      </c>
    </row>
    <row r="232" spans="1:17" ht="12.75">
      <c r="A232" s="64">
        <v>173</v>
      </c>
      <c r="B232" s="13" t="s">
        <v>217</v>
      </c>
      <c r="C232" s="15"/>
      <c r="D232" s="15"/>
      <c r="E232" s="15"/>
      <c r="F232" s="15"/>
      <c r="G232" s="15"/>
      <c r="H232" s="15"/>
      <c r="I232" s="15"/>
      <c r="J232" s="15">
        <v>0</v>
      </c>
      <c r="K232" s="15">
        <v>0</v>
      </c>
      <c r="L232" s="15">
        <v>0</v>
      </c>
      <c r="M232" s="15">
        <v>2912</v>
      </c>
      <c r="N232" s="13"/>
      <c r="O232" s="15">
        <v>0</v>
      </c>
      <c r="P232" s="15">
        <v>0</v>
      </c>
      <c r="Q232" s="15">
        <v>0</v>
      </c>
    </row>
    <row r="233" spans="1:17" ht="12.75">
      <c r="A233" s="64">
        <v>174</v>
      </c>
      <c r="B233" s="13" t="s">
        <v>152</v>
      </c>
      <c r="C233" s="15"/>
      <c r="D233" s="15"/>
      <c r="E233" s="15"/>
      <c r="F233" s="15"/>
      <c r="G233" s="15"/>
      <c r="H233" s="15"/>
      <c r="I233" s="15"/>
      <c r="J233" s="15">
        <v>0</v>
      </c>
      <c r="K233" s="15">
        <v>0</v>
      </c>
      <c r="L233" s="15">
        <v>8000</v>
      </c>
      <c r="M233" s="15">
        <v>0</v>
      </c>
      <c r="N233" s="13"/>
      <c r="O233" s="15">
        <v>11000</v>
      </c>
      <c r="P233" s="15">
        <v>0</v>
      </c>
      <c r="Q233" s="15">
        <v>0</v>
      </c>
    </row>
    <row r="234" spans="1:17" ht="12.75">
      <c r="A234" s="64">
        <v>175</v>
      </c>
      <c r="B234" s="13" t="s">
        <v>184</v>
      </c>
      <c r="C234" s="15"/>
      <c r="D234" s="15"/>
      <c r="E234" s="15"/>
      <c r="F234" s="15"/>
      <c r="G234" s="15"/>
      <c r="H234" s="15"/>
      <c r="I234" s="15"/>
      <c r="J234" s="15">
        <v>0</v>
      </c>
      <c r="K234" s="15">
        <v>0</v>
      </c>
      <c r="L234" s="15">
        <v>70000</v>
      </c>
      <c r="M234" s="15">
        <v>70000</v>
      </c>
      <c r="N234" s="13"/>
      <c r="O234" s="15">
        <v>0</v>
      </c>
      <c r="P234" s="15">
        <v>0</v>
      </c>
      <c r="Q234" s="15">
        <v>0</v>
      </c>
    </row>
    <row r="235" spans="1:17" ht="12.75">
      <c r="A235" s="64">
        <v>176</v>
      </c>
      <c r="B235" s="13" t="s">
        <v>30</v>
      </c>
      <c r="C235" s="14">
        <v>225720</v>
      </c>
      <c r="D235" s="14">
        <v>225720</v>
      </c>
      <c r="E235" s="14">
        <v>225720</v>
      </c>
      <c r="F235" s="14">
        <v>7493</v>
      </c>
      <c r="G235" s="14">
        <v>7492</v>
      </c>
      <c r="H235" s="14">
        <v>1600</v>
      </c>
      <c r="I235" s="14">
        <v>7493</v>
      </c>
      <c r="J235" s="14">
        <v>7493</v>
      </c>
      <c r="K235" s="14">
        <v>7493</v>
      </c>
      <c r="L235" s="14">
        <v>7493</v>
      </c>
      <c r="M235" s="14">
        <v>7493</v>
      </c>
      <c r="N235" s="11"/>
      <c r="O235" s="14">
        <v>7493</v>
      </c>
      <c r="P235" s="14">
        <v>0</v>
      </c>
      <c r="Q235" s="14">
        <v>0</v>
      </c>
    </row>
    <row r="236" spans="1:17" s="5" customFormat="1" ht="15">
      <c r="A236" s="40"/>
      <c r="B236" s="26" t="s">
        <v>60</v>
      </c>
      <c r="C236" s="27">
        <f aca="true" t="shared" si="26" ref="C236:I236">SUM(C235:C235)</f>
        <v>225720</v>
      </c>
      <c r="D236" s="27">
        <f t="shared" si="26"/>
        <v>225720</v>
      </c>
      <c r="E236" s="27">
        <f t="shared" si="26"/>
        <v>225720</v>
      </c>
      <c r="F236" s="27">
        <f t="shared" si="26"/>
        <v>7493</v>
      </c>
      <c r="G236" s="27">
        <f t="shared" si="26"/>
        <v>7492</v>
      </c>
      <c r="H236" s="27">
        <f t="shared" si="26"/>
        <v>1600</v>
      </c>
      <c r="I236" s="27">
        <f t="shared" si="26"/>
        <v>7493</v>
      </c>
      <c r="J236" s="27">
        <f>SUM(J230:J235)</f>
        <v>260397</v>
      </c>
      <c r="K236" s="27">
        <f>SUM(K230:K235)</f>
        <v>9819</v>
      </c>
      <c r="L236" s="27">
        <f>SUM(L230:L235)</f>
        <v>87969</v>
      </c>
      <c r="M236" s="27">
        <f>SUM(M230:M235)</f>
        <v>82881</v>
      </c>
      <c r="N236" s="31"/>
      <c r="O236" s="27">
        <f>SUM(O230:O235)</f>
        <v>19571</v>
      </c>
      <c r="P236" s="27">
        <f>SUM(P230:P235)</f>
        <v>0</v>
      </c>
      <c r="Q236" s="27">
        <f>SUM(Q230:Q235)</f>
        <v>0</v>
      </c>
    </row>
    <row r="237" spans="1:17" ht="12.75">
      <c r="A237" s="38"/>
      <c r="B237" s="13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1"/>
      <c r="O237" s="15"/>
      <c r="P237" s="15"/>
      <c r="Q237" s="15"/>
    </row>
    <row r="238" spans="1:17" s="7" customFormat="1" ht="12.75">
      <c r="A238" s="37"/>
      <c r="B238" s="35" t="s">
        <v>83</v>
      </c>
      <c r="C238" s="36" t="e">
        <f aca="true" t="shared" si="27" ref="C238:M238">C236+C228</f>
        <v>#REF!</v>
      </c>
      <c r="D238" s="36" t="e">
        <f t="shared" si="27"/>
        <v>#REF!</v>
      </c>
      <c r="E238" s="36" t="e">
        <f t="shared" si="27"/>
        <v>#REF!</v>
      </c>
      <c r="F238" s="36" t="e">
        <f t="shared" si="27"/>
        <v>#REF!</v>
      </c>
      <c r="G238" s="36" t="e">
        <f t="shared" si="27"/>
        <v>#REF!</v>
      </c>
      <c r="H238" s="36" t="e">
        <f t="shared" si="27"/>
        <v>#REF!</v>
      </c>
      <c r="I238" s="36" t="e">
        <f t="shared" si="27"/>
        <v>#REF!</v>
      </c>
      <c r="J238" s="36">
        <f>J236+J228</f>
        <v>1050101</v>
      </c>
      <c r="K238" s="36">
        <f t="shared" si="27"/>
        <v>1356259</v>
      </c>
      <c r="L238" s="36">
        <f>L236+L228</f>
        <v>721152</v>
      </c>
      <c r="M238" s="36">
        <f t="shared" si="27"/>
        <v>1253879</v>
      </c>
      <c r="N238" s="37"/>
      <c r="O238" s="36">
        <f>O236+O228</f>
        <v>1810901</v>
      </c>
      <c r="P238" s="36">
        <f>P236+P228</f>
        <v>847092</v>
      </c>
      <c r="Q238" s="36">
        <f>Q236+Q228</f>
        <v>846592</v>
      </c>
    </row>
    <row r="245" ht="23.25" customHeight="1">
      <c r="E245" t="s">
        <v>5</v>
      </c>
    </row>
    <row r="246" spans="2:5" ht="20.25">
      <c r="B246" s="2" t="s">
        <v>100</v>
      </c>
      <c r="E246" t="s">
        <v>5</v>
      </c>
    </row>
    <row r="248" ht="15" customHeight="1"/>
    <row r="249" spans="1:17" ht="17.25" customHeight="1">
      <c r="A249" s="109"/>
      <c r="B249" s="105" t="s">
        <v>95</v>
      </c>
      <c r="C249" s="105" t="s">
        <v>76</v>
      </c>
      <c r="D249" s="105" t="s">
        <v>77</v>
      </c>
      <c r="E249" s="105" t="s">
        <v>78</v>
      </c>
      <c r="F249" s="105"/>
      <c r="G249" s="105" t="s">
        <v>79</v>
      </c>
      <c r="H249" s="105" t="s">
        <v>80</v>
      </c>
      <c r="I249" s="105"/>
      <c r="J249" s="100" t="s">
        <v>153</v>
      </c>
      <c r="K249" s="100" t="s">
        <v>189</v>
      </c>
      <c r="L249" s="100" t="s">
        <v>188</v>
      </c>
      <c r="M249" s="100" t="s">
        <v>190</v>
      </c>
      <c r="N249" s="100" t="s">
        <v>154</v>
      </c>
      <c r="O249" s="100" t="s">
        <v>235</v>
      </c>
      <c r="P249" s="100" t="s">
        <v>236</v>
      </c>
      <c r="Q249" s="100" t="s">
        <v>237</v>
      </c>
    </row>
    <row r="250" spans="1:17" ht="18" customHeight="1">
      <c r="A250" s="110"/>
      <c r="B250" s="105"/>
      <c r="C250" s="105"/>
      <c r="D250" s="105"/>
      <c r="E250" s="105"/>
      <c r="F250" s="105"/>
      <c r="G250" s="105"/>
      <c r="H250" s="105"/>
      <c r="I250" s="105"/>
      <c r="J250" s="101"/>
      <c r="K250" s="101"/>
      <c r="L250" s="101"/>
      <c r="M250" s="101"/>
      <c r="N250" s="101"/>
      <c r="O250" s="101"/>
      <c r="P250" s="101"/>
      <c r="Q250" s="101"/>
    </row>
    <row r="251" spans="1:17" ht="12.75">
      <c r="A251" s="39"/>
      <c r="B251" s="22"/>
      <c r="C251" s="53"/>
      <c r="D251" s="54"/>
      <c r="E251" s="54"/>
      <c r="F251" s="54"/>
      <c r="G251" s="54"/>
      <c r="H251" s="54"/>
      <c r="I251" s="54"/>
      <c r="J251" s="54"/>
      <c r="K251" s="54"/>
      <c r="L251" s="55"/>
      <c r="M251" s="55"/>
      <c r="N251" s="21"/>
      <c r="O251" s="55"/>
      <c r="P251" s="55"/>
      <c r="Q251" s="55"/>
    </row>
    <row r="252" spans="1:17" ht="12.75">
      <c r="A252" s="38"/>
      <c r="B252" s="13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1"/>
      <c r="O252" s="15"/>
      <c r="P252" s="15"/>
      <c r="Q252" s="15"/>
    </row>
    <row r="253" spans="1:17" ht="12.75">
      <c r="A253" s="38"/>
      <c r="B253" s="16" t="s">
        <v>96</v>
      </c>
      <c r="C253" s="17">
        <f aca="true" t="shared" si="28" ref="C253:H253">SUM(C251)</f>
        <v>0</v>
      </c>
      <c r="D253" s="17">
        <f t="shared" si="28"/>
        <v>0</v>
      </c>
      <c r="E253" s="17">
        <f t="shared" si="28"/>
        <v>0</v>
      </c>
      <c r="F253" s="17">
        <f t="shared" si="28"/>
        <v>0</v>
      </c>
      <c r="G253" s="17">
        <f t="shared" si="28"/>
        <v>0</v>
      </c>
      <c r="H253" s="17">
        <f t="shared" si="28"/>
        <v>0</v>
      </c>
      <c r="I253" s="17"/>
      <c r="J253" s="17">
        <v>1079974</v>
      </c>
      <c r="K253" s="17">
        <v>1382353</v>
      </c>
      <c r="L253" s="17">
        <v>751336</v>
      </c>
      <c r="M253" s="17">
        <v>1253879</v>
      </c>
      <c r="N253" s="11"/>
      <c r="O253" s="17">
        <v>1810901</v>
      </c>
      <c r="P253" s="17">
        <v>894711</v>
      </c>
      <c r="Q253" s="17">
        <v>904911</v>
      </c>
    </row>
    <row r="254" spans="1:17" ht="12.75">
      <c r="A254" s="38"/>
      <c r="B254" s="56" t="s">
        <v>97</v>
      </c>
      <c r="C254" s="43"/>
      <c r="D254" s="44"/>
      <c r="E254" s="44"/>
      <c r="F254" s="44"/>
      <c r="G254" s="44"/>
      <c r="H254" s="44"/>
      <c r="I254" s="44"/>
      <c r="J254" s="43">
        <f>SUM(J238)</f>
        <v>1050101</v>
      </c>
      <c r="K254" s="43">
        <v>1356259</v>
      </c>
      <c r="L254" s="43">
        <f>SUM(L238)</f>
        <v>721152</v>
      </c>
      <c r="M254" s="43">
        <f>SUM(M238)</f>
        <v>1253879</v>
      </c>
      <c r="N254" s="57"/>
      <c r="O254" s="43">
        <f>SUM(O238)</f>
        <v>1810901</v>
      </c>
      <c r="P254" s="43">
        <f>SUM(P238)</f>
        <v>847092</v>
      </c>
      <c r="Q254" s="43">
        <f>SUM(Q238)</f>
        <v>846592</v>
      </c>
    </row>
    <row r="255" spans="1:17" ht="12.75">
      <c r="A255" s="39"/>
      <c r="B255" s="56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57"/>
      <c r="O255" s="44"/>
      <c r="P255" s="44"/>
      <c r="Q255" s="44"/>
    </row>
    <row r="256" spans="1:17" ht="12.75">
      <c r="A256" s="61"/>
      <c r="B256" s="58" t="s">
        <v>98</v>
      </c>
      <c r="C256" s="59" t="e">
        <f>C101+C105+C107+C110+C115+C118+C123+C142+C147+#REF!+C156+C160+C166+C168+C182+#REF!+#REF!+C196+C202+C205+C225+C228+C236+#REF!+C245+C253</f>
        <v>#REF!</v>
      </c>
      <c r="D256" s="59" t="e">
        <f>D101+D105+D107+D110+D115+D118+D123+D142+D147+#REF!+D156+D160+D166+D168+D182+#REF!+#REF!+D196+D202+D205+D225+D228+D236+#REF!+D245+D253</f>
        <v>#REF!</v>
      </c>
      <c r="E256" s="59" t="e">
        <f>E101+E105+E107+E110+E115+E118+E123+E142+E147+#REF!+E156+E160+E166+E168+E182+#REF!+#REF!+E196+E202+E205+E225+E228+E236+#REF!+E245+E253</f>
        <v>#REF!</v>
      </c>
      <c r="F256" s="59" t="e">
        <f>F101+F105+F107+F110+F115+F118+F123+F142+F147+#REF!+F156+F160+F166+F168+F182+#REF!+#REF!+F196+F202+F205+F225+F228+F236+#REF!+F245+F253</f>
        <v>#REF!</v>
      </c>
      <c r="G256" s="59" t="e">
        <f>G101+G105+G107+G110+G115+G118+G123+G142+G147+#REF!+G156+G160+G166+G168+G182+#REF!+#REF!+G196+G202+G205+G225+G228+G236+#REF!+G245+G253</f>
        <v>#REF!</v>
      </c>
      <c r="H256" s="59" t="e">
        <f>H101+H105+H107+H110+H115+H118+H123+H142+H147+#REF!+H156+H160+H166+H168+H182+#REF!+#REF!+H196+H202+H205+H225+H228+H236+#REF!+H245+H253</f>
        <v>#REF!</v>
      </c>
      <c r="I256" s="59"/>
      <c r="J256" s="59">
        <f>SUM(J253-J254)</f>
        <v>29873</v>
      </c>
      <c r="K256" s="59">
        <f>SUM(K253-K254)</f>
        <v>26094</v>
      </c>
      <c r="L256" s="59">
        <f>SUM(L253-L254)</f>
        <v>30184</v>
      </c>
      <c r="M256" s="59">
        <f>SUM(M253-M254)</f>
        <v>0</v>
      </c>
      <c r="N256" s="60"/>
      <c r="O256" s="59">
        <f>SUM(O253-O254)</f>
        <v>0</v>
      </c>
      <c r="P256" s="59">
        <f>SUM(P253-P254)</f>
        <v>47619</v>
      </c>
      <c r="Q256" s="59">
        <f>SUM(Q253-Q254)</f>
        <v>58319</v>
      </c>
    </row>
    <row r="257" spans="1:17" ht="11.25" customHeight="1">
      <c r="A257" s="61"/>
      <c r="B257" s="58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60"/>
      <c r="O257" s="59"/>
      <c r="P257" s="59"/>
      <c r="Q257" s="59"/>
    </row>
    <row r="258" spans="1:17" ht="12.75">
      <c r="A258" s="61"/>
      <c r="B258" s="26" t="s">
        <v>99</v>
      </c>
      <c r="C258" s="27"/>
      <c r="D258" s="27"/>
      <c r="E258" s="27"/>
      <c r="F258" s="27"/>
      <c r="G258" s="27"/>
      <c r="H258" s="27"/>
      <c r="I258" s="27"/>
      <c r="J258" s="27">
        <v>0</v>
      </c>
      <c r="K258" s="27">
        <v>0</v>
      </c>
      <c r="L258" s="27">
        <v>0</v>
      </c>
      <c r="M258" s="27">
        <v>0</v>
      </c>
      <c r="N258" s="28"/>
      <c r="O258" s="27">
        <v>0</v>
      </c>
      <c r="P258" s="27">
        <v>0</v>
      </c>
      <c r="Q258" s="27">
        <v>0</v>
      </c>
    </row>
    <row r="259" spans="1:17" ht="12.75">
      <c r="A259" s="40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1:16" ht="12.75" hidden="1">
      <c r="A260" s="40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2.75" hidden="1">
      <c r="A261" s="38"/>
      <c r="B261" s="12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1"/>
      <c r="O261" s="15"/>
      <c r="P261" s="15"/>
    </row>
    <row r="262" spans="1:16" ht="12.75" hidden="1">
      <c r="A262" s="38"/>
      <c r="B262" s="13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1"/>
      <c r="O262" s="15"/>
      <c r="P262" s="15"/>
    </row>
    <row r="263" ht="12.75" hidden="1"/>
    <row r="266" spans="2:16" ht="12.75">
      <c r="B266" s="63" t="s">
        <v>229</v>
      </c>
      <c r="P266" s="63" t="s">
        <v>108</v>
      </c>
    </row>
    <row r="267" spans="2:16" ht="12.75">
      <c r="B267" t="s">
        <v>232</v>
      </c>
      <c r="P267" t="s">
        <v>0</v>
      </c>
    </row>
    <row r="268" spans="2:12" ht="12.75">
      <c r="B268" s="69" t="s">
        <v>238</v>
      </c>
      <c r="C268" s="70"/>
      <c r="D268" s="70"/>
      <c r="E268" s="70"/>
      <c r="F268" s="70"/>
      <c r="G268" s="70"/>
      <c r="H268" s="70"/>
      <c r="I268" s="70"/>
      <c r="J268" s="70"/>
      <c r="K268" s="70"/>
      <c r="L268" s="70"/>
    </row>
    <row r="269" spans="2:12" ht="12.75">
      <c r="B269" s="69"/>
      <c r="C269" s="70"/>
      <c r="D269" s="70"/>
      <c r="E269" s="70"/>
      <c r="F269" s="70"/>
      <c r="G269" s="70"/>
      <c r="H269" s="70"/>
      <c r="I269" s="70"/>
      <c r="J269" s="70"/>
      <c r="K269" s="70"/>
      <c r="L269" s="70"/>
    </row>
    <row r="270" spans="2:12" ht="12.75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</row>
    <row r="271" spans="2:12" ht="12.75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</row>
  </sheetData>
  <sheetProtection/>
  <mergeCells count="106">
    <mergeCell ref="Q174:Q175"/>
    <mergeCell ref="Q249:Q250"/>
    <mergeCell ref="Q7:Q8"/>
    <mergeCell ref="Q40:Q41"/>
    <mergeCell ref="Q80:Q81"/>
    <mergeCell ref="Q127:Q128"/>
    <mergeCell ref="D174:D175"/>
    <mergeCell ref="E174:E175"/>
    <mergeCell ref="F174:F175"/>
    <mergeCell ref="P249:P250"/>
    <mergeCell ref="A249:A250"/>
    <mergeCell ref="O249:O250"/>
    <mergeCell ref="J249:J250"/>
    <mergeCell ref="K249:K250"/>
    <mergeCell ref="L249:L250"/>
    <mergeCell ref="M249:M250"/>
    <mergeCell ref="I249:I250"/>
    <mergeCell ref="B249:B250"/>
    <mergeCell ref="C249:C250"/>
    <mergeCell ref="D249:D250"/>
    <mergeCell ref="E249:E250"/>
    <mergeCell ref="H249:H250"/>
    <mergeCell ref="F249:F250"/>
    <mergeCell ref="G249:G250"/>
    <mergeCell ref="A174:A175"/>
    <mergeCell ref="A181:Q183"/>
    <mergeCell ref="J174:J175"/>
    <mergeCell ref="K174:K175"/>
    <mergeCell ref="L174:L175"/>
    <mergeCell ref="P174:P175"/>
    <mergeCell ref="M174:M175"/>
    <mergeCell ref="B174:B175"/>
    <mergeCell ref="C174:C175"/>
    <mergeCell ref="I174:I175"/>
    <mergeCell ref="O174:O175"/>
    <mergeCell ref="P127:P128"/>
    <mergeCell ref="A7:A8"/>
    <mergeCell ref="A40:A41"/>
    <mergeCell ref="A80:A81"/>
    <mergeCell ref="A127:A128"/>
    <mergeCell ref="J127:J128"/>
    <mergeCell ref="O127:O128"/>
    <mergeCell ref="K127:K128"/>
    <mergeCell ref="L127:L128"/>
    <mergeCell ref="G174:G175"/>
    <mergeCell ref="H174:H175"/>
    <mergeCell ref="G127:G128"/>
    <mergeCell ref="H127:H128"/>
    <mergeCell ref="P40:P41"/>
    <mergeCell ref="O80:O81"/>
    <mergeCell ref="P80:P81"/>
    <mergeCell ref="L40:L41"/>
    <mergeCell ref="M40:M41"/>
    <mergeCell ref="L80:L81"/>
    <mergeCell ref="O40:O41"/>
    <mergeCell ref="B80:B81"/>
    <mergeCell ref="C80:C81"/>
    <mergeCell ref="D80:D81"/>
    <mergeCell ref="E80:E81"/>
    <mergeCell ref="F80:F81"/>
    <mergeCell ref="K80:K81"/>
    <mergeCell ref="J40:J41"/>
    <mergeCell ref="K40:K41"/>
    <mergeCell ref="J80:J81"/>
    <mergeCell ref="H80:H81"/>
    <mergeCell ref="I80:I81"/>
    <mergeCell ref="F127:F128"/>
    <mergeCell ref="I127:I128"/>
    <mergeCell ref="M80:M81"/>
    <mergeCell ref="M127:M128"/>
    <mergeCell ref="G40:G41"/>
    <mergeCell ref="B127:B128"/>
    <mergeCell ref="C127:C128"/>
    <mergeCell ref="D127:D128"/>
    <mergeCell ref="E127:E128"/>
    <mergeCell ref="G80:G81"/>
    <mergeCell ref="O7:O8"/>
    <mergeCell ref="P7:P8"/>
    <mergeCell ref="M7:M8"/>
    <mergeCell ref="D7:D8"/>
    <mergeCell ref="J7:J8"/>
    <mergeCell ref="K7:K8"/>
    <mergeCell ref="L7:L8"/>
    <mergeCell ref="N7:N8"/>
    <mergeCell ref="G7:G8"/>
    <mergeCell ref="H7:H8"/>
    <mergeCell ref="I7:I8"/>
    <mergeCell ref="B4:M4"/>
    <mergeCell ref="C7:C8"/>
    <mergeCell ref="H40:H41"/>
    <mergeCell ref="I40:I41"/>
    <mergeCell ref="B40:B41"/>
    <mergeCell ref="C40:C41"/>
    <mergeCell ref="D40:D41"/>
    <mergeCell ref="E40:E41"/>
    <mergeCell ref="F40:F41"/>
    <mergeCell ref="N40:N41"/>
    <mergeCell ref="N80:N81"/>
    <mergeCell ref="N127:N128"/>
    <mergeCell ref="N174:N175"/>
    <mergeCell ref="N249:N250"/>
    <mergeCell ref="B2:M3"/>
    <mergeCell ref="I6:J6"/>
    <mergeCell ref="B7:B8"/>
    <mergeCell ref="E7:E8"/>
    <mergeCell ref="F7:F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62"/>
  <sheetViews>
    <sheetView tabSelected="1" zoomScalePageLayoutView="0" workbookViewId="0" topLeftCell="A1">
      <selection activeCell="O224" sqref="O224:O225"/>
    </sheetView>
  </sheetViews>
  <sheetFormatPr defaultColWidth="9.140625" defaultRowHeight="12.75"/>
  <cols>
    <col min="1" max="1" width="8.00390625" style="0" customWidth="1"/>
    <col min="2" max="2" width="29.421875" style="0" customWidth="1"/>
    <col min="3" max="9" width="9.140625" style="0" hidden="1" customWidth="1"/>
    <col min="10" max="12" width="13.7109375" style="0" customWidth="1"/>
    <col min="13" max="13" width="13.28125" style="0" customWidth="1"/>
    <col min="14" max="14" width="0.2890625" style="0" hidden="1" customWidth="1"/>
    <col min="15" max="18" width="13.7109375" style="0" customWidth="1"/>
  </cols>
  <sheetData>
    <row r="3" spans="2:17" ht="20.25">
      <c r="B3" s="102" t="s">
        <v>320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O3" s="62"/>
      <c r="P3" s="8"/>
      <c r="Q3" s="8"/>
    </row>
    <row r="4" spans="2:17" ht="12.7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O4" s="8"/>
      <c r="P4" s="8"/>
      <c r="Q4" s="8"/>
    </row>
    <row r="5" spans="2:15" ht="20.25">
      <c r="B5" s="106" t="s">
        <v>321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O5" s="2"/>
    </row>
    <row r="6" spans="2:13" ht="2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6" ht="20.25">
      <c r="B7" s="1"/>
      <c r="C7" s="2"/>
      <c r="D7" s="2"/>
      <c r="I7" s="103" t="s">
        <v>31</v>
      </c>
      <c r="J7" s="103"/>
      <c r="K7" s="1"/>
      <c r="L7" s="1"/>
      <c r="M7" s="1"/>
      <c r="O7" s="1"/>
      <c r="P7" s="1"/>
    </row>
    <row r="8" spans="1:18" ht="12.75" customHeight="1">
      <c r="A8" s="107" t="s">
        <v>91</v>
      </c>
      <c r="B8" s="104"/>
      <c r="C8" s="105" t="s">
        <v>76</v>
      </c>
      <c r="D8" s="105" t="s">
        <v>77</v>
      </c>
      <c r="E8" s="105" t="s">
        <v>78</v>
      </c>
      <c r="F8" s="105"/>
      <c r="G8" s="105" t="s">
        <v>79</v>
      </c>
      <c r="H8" s="105" t="s">
        <v>80</v>
      </c>
      <c r="I8" s="105" t="s">
        <v>86</v>
      </c>
      <c r="J8" s="100" t="s">
        <v>259</v>
      </c>
      <c r="K8" s="100" t="s">
        <v>282</v>
      </c>
      <c r="L8" s="100" t="s">
        <v>284</v>
      </c>
      <c r="M8" s="100" t="s">
        <v>283</v>
      </c>
      <c r="N8" s="100" t="s">
        <v>154</v>
      </c>
      <c r="O8" s="100" t="s">
        <v>289</v>
      </c>
      <c r="P8" s="100" t="s">
        <v>285</v>
      </c>
      <c r="Q8" s="100" t="s">
        <v>286</v>
      </c>
      <c r="R8" s="3"/>
    </row>
    <row r="9" spans="1:18" ht="26.25" customHeight="1">
      <c r="A9" s="108"/>
      <c r="B9" s="104"/>
      <c r="C9" s="105"/>
      <c r="D9" s="105"/>
      <c r="E9" s="105"/>
      <c r="F9" s="105"/>
      <c r="G9" s="105"/>
      <c r="H9" s="105"/>
      <c r="I9" s="105"/>
      <c r="J9" s="101"/>
      <c r="K9" s="101"/>
      <c r="L9" s="101"/>
      <c r="M9" s="101"/>
      <c r="N9" s="101"/>
      <c r="O9" s="101"/>
      <c r="P9" s="101"/>
      <c r="Q9" s="101"/>
      <c r="R9" s="3"/>
    </row>
    <row r="10" spans="1:17" ht="12.75">
      <c r="A10" s="38"/>
      <c r="B10" s="12" t="s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1"/>
      <c r="O10" s="13"/>
      <c r="P10" s="13"/>
      <c r="Q10" s="13"/>
    </row>
    <row r="11" spans="1:17" ht="12.75">
      <c r="A11" s="38">
        <v>1</v>
      </c>
      <c r="B11" s="66" t="s">
        <v>87</v>
      </c>
      <c r="C11" s="14">
        <v>2340000</v>
      </c>
      <c r="D11" s="14">
        <v>2340000</v>
      </c>
      <c r="E11" s="14">
        <v>2340000</v>
      </c>
      <c r="F11" s="14">
        <v>77674</v>
      </c>
      <c r="G11" s="14">
        <v>72116</v>
      </c>
      <c r="H11" s="14">
        <v>72116</v>
      </c>
      <c r="I11" s="14">
        <v>26643</v>
      </c>
      <c r="J11" s="14">
        <v>46762</v>
      </c>
      <c r="K11" s="14">
        <v>52729</v>
      </c>
      <c r="L11" s="14">
        <v>52139</v>
      </c>
      <c r="M11" s="14">
        <v>52615</v>
      </c>
      <c r="N11" s="11"/>
      <c r="O11" s="14">
        <v>53587</v>
      </c>
      <c r="P11" s="14">
        <v>53587</v>
      </c>
      <c r="Q11" s="14">
        <v>53587</v>
      </c>
    </row>
    <row r="12" spans="1:17" ht="12.75">
      <c r="A12" s="38">
        <v>2</v>
      </c>
      <c r="B12" s="66" t="s">
        <v>172</v>
      </c>
      <c r="C12" s="14"/>
      <c r="D12" s="14"/>
      <c r="E12" s="14"/>
      <c r="F12" s="14"/>
      <c r="G12" s="14"/>
      <c r="H12" s="14"/>
      <c r="I12" s="14">
        <v>40756</v>
      </c>
      <c r="J12" s="14">
        <v>53640</v>
      </c>
      <c r="K12" s="14">
        <v>67693</v>
      </c>
      <c r="L12" s="14">
        <v>71082</v>
      </c>
      <c r="M12" s="14">
        <v>69497</v>
      </c>
      <c r="N12" s="11"/>
      <c r="O12" s="14">
        <v>71133</v>
      </c>
      <c r="P12" s="14">
        <v>71133</v>
      </c>
      <c r="Q12" s="14">
        <v>71133</v>
      </c>
    </row>
    <row r="13" spans="1:17" ht="12.75">
      <c r="A13" s="38">
        <v>3</v>
      </c>
      <c r="B13" s="66" t="s">
        <v>173</v>
      </c>
      <c r="C13" s="14"/>
      <c r="D13" s="14"/>
      <c r="E13" s="14"/>
      <c r="F13" s="14"/>
      <c r="G13" s="14"/>
      <c r="H13" s="14"/>
      <c r="I13" s="14"/>
      <c r="J13" s="14">
        <v>16376</v>
      </c>
      <c r="K13" s="14">
        <v>18404</v>
      </c>
      <c r="L13" s="67">
        <v>18931</v>
      </c>
      <c r="M13" s="14">
        <v>18164</v>
      </c>
      <c r="N13" s="11"/>
      <c r="O13" s="67">
        <v>18785</v>
      </c>
      <c r="P13" s="67">
        <v>18785</v>
      </c>
      <c r="Q13" s="67">
        <v>18785</v>
      </c>
    </row>
    <row r="14" spans="1:17" ht="12.75">
      <c r="A14" s="38">
        <v>4</v>
      </c>
      <c r="B14" s="13" t="s">
        <v>134</v>
      </c>
      <c r="C14" s="14"/>
      <c r="D14" s="14"/>
      <c r="E14" s="14"/>
      <c r="F14" s="14"/>
      <c r="G14" s="14"/>
      <c r="H14" s="14"/>
      <c r="I14" s="14"/>
      <c r="J14" s="14">
        <v>59422</v>
      </c>
      <c r="K14" s="14">
        <v>23264</v>
      </c>
      <c r="L14" s="14">
        <v>8490</v>
      </c>
      <c r="M14" s="14">
        <v>47971</v>
      </c>
      <c r="N14" s="11"/>
      <c r="O14" s="14">
        <v>2449</v>
      </c>
      <c r="P14" s="14">
        <v>0</v>
      </c>
      <c r="Q14" s="14">
        <v>0</v>
      </c>
    </row>
    <row r="15" spans="1:17" ht="12.75">
      <c r="A15" s="38">
        <v>5</v>
      </c>
      <c r="B15" s="13" t="s">
        <v>220</v>
      </c>
      <c r="C15" s="14"/>
      <c r="D15" s="14"/>
      <c r="E15" s="14"/>
      <c r="F15" s="14"/>
      <c r="G15" s="14"/>
      <c r="H15" s="14"/>
      <c r="I15" s="14"/>
      <c r="J15" s="14">
        <v>8647</v>
      </c>
      <c r="K15" s="14">
        <v>9272</v>
      </c>
      <c r="L15" s="14">
        <v>9104</v>
      </c>
      <c r="M15" s="14">
        <v>9563</v>
      </c>
      <c r="N15" s="11"/>
      <c r="O15" s="14">
        <v>9149</v>
      </c>
      <c r="P15" s="14">
        <v>9149</v>
      </c>
      <c r="Q15" s="14">
        <v>9149</v>
      </c>
    </row>
    <row r="16" spans="1:17" ht="12.75">
      <c r="A16" s="38">
        <v>6</v>
      </c>
      <c r="B16" s="13" t="s">
        <v>290</v>
      </c>
      <c r="C16" s="14">
        <v>50000</v>
      </c>
      <c r="D16" s="14">
        <v>50000</v>
      </c>
      <c r="E16" s="14">
        <v>50000</v>
      </c>
      <c r="F16" s="14">
        <v>1660</v>
      </c>
      <c r="G16" s="15">
        <v>0</v>
      </c>
      <c r="H16" s="14">
        <v>1000</v>
      </c>
      <c r="I16" s="14">
        <v>1000</v>
      </c>
      <c r="J16" s="14">
        <v>567</v>
      </c>
      <c r="K16" s="14">
        <v>0</v>
      </c>
      <c r="L16" s="14">
        <v>0</v>
      </c>
      <c r="M16" s="14">
        <v>0</v>
      </c>
      <c r="N16" s="11"/>
      <c r="O16" s="14">
        <v>0</v>
      </c>
      <c r="P16" s="14">
        <v>0</v>
      </c>
      <c r="Q16" s="14">
        <v>0</v>
      </c>
    </row>
    <row r="17" spans="1:17" ht="12.75">
      <c r="A17" s="38">
        <v>7</v>
      </c>
      <c r="B17" s="13" t="s">
        <v>8</v>
      </c>
      <c r="C17" s="14">
        <v>5000</v>
      </c>
      <c r="D17" s="14">
        <v>5000</v>
      </c>
      <c r="E17" s="14">
        <v>5000</v>
      </c>
      <c r="F17" s="15">
        <v>166</v>
      </c>
      <c r="G17" s="15">
        <v>120</v>
      </c>
      <c r="H17" s="15">
        <v>120</v>
      </c>
      <c r="I17" s="14">
        <v>102</v>
      </c>
      <c r="J17" s="15">
        <v>26</v>
      </c>
      <c r="K17" s="15">
        <v>236</v>
      </c>
      <c r="L17" s="15">
        <v>300</v>
      </c>
      <c r="M17" s="15">
        <v>32</v>
      </c>
      <c r="N17" s="11"/>
      <c r="O17" s="15">
        <v>100</v>
      </c>
      <c r="P17" s="15">
        <v>100</v>
      </c>
      <c r="Q17" s="15">
        <v>100</v>
      </c>
    </row>
    <row r="18" spans="1:17" ht="12.75">
      <c r="A18" s="38">
        <v>8</v>
      </c>
      <c r="B18" s="13" t="s">
        <v>9</v>
      </c>
      <c r="C18" s="14">
        <v>450000</v>
      </c>
      <c r="D18" s="14">
        <v>664000</v>
      </c>
      <c r="E18" s="14">
        <v>664000</v>
      </c>
      <c r="F18" s="14">
        <v>22041</v>
      </c>
      <c r="G18" s="14">
        <v>11624</v>
      </c>
      <c r="H18" s="14">
        <v>11624</v>
      </c>
      <c r="I18" s="14">
        <v>16555</v>
      </c>
      <c r="J18" s="14">
        <v>13976</v>
      </c>
      <c r="K18" s="14">
        <v>7891</v>
      </c>
      <c r="L18" s="14">
        <v>9400</v>
      </c>
      <c r="M18" s="14">
        <v>4686</v>
      </c>
      <c r="N18" s="11"/>
      <c r="O18" s="14">
        <v>4800</v>
      </c>
      <c r="P18" s="14">
        <v>4800</v>
      </c>
      <c r="Q18" s="14">
        <v>4800</v>
      </c>
    </row>
    <row r="19" spans="1:17" ht="12.75">
      <c r="A19" s="38">
        <v>9</v>
      </c>
      <c r="B19" s="13" t="s">
        <v>10</v>
      </c>
      <c r="C19" s="14">
        <v>50000</v>
      </c>
      <c r="D19" s="14">
        <v>50000</v>
      </c>
      <c r="E19" s="14">
        <v>50000</v>
      </c>
      <c r="F19" s="14">
        <v>1660</v>
      </c>
      <c r="G19" s="14">
        <v>1590</v>
      </c>
      <c r="H19" s="14">
        <v>1590</v>
      </c>
      <c r="I19" s="14">
        <v>1400</v>
      </c>
      <c r="J19" s="14">
        <v>286</v>
      </c>
      <c r="K19" s="14">
        <v>177</v>
      </c>
      <c r="L19" s="14">
        <v>450</v>
      </c>
      <c r="M19" s="14">
        <v>422</v>
      </c>
      <c r="N19" s="11"/>
      <c r="O19" s="14">
        <v>450</v>
      </c>
      <c r="P19" s="14">
        <v>450</v>
      </c>
      <c r="Q19" s="14">
        <v>450</v>
      </c>
    </row>
    <row r="20" spans="1:17" ht="12.75">
      <c r="A20" s="38">
        <v>10</v>
      </c>
      <c r="B20" s="13" t="s">
        <v>11</v>
      </c>
      <c r="C20" s="14">
        <v>110000</v>
      </c>
      <c r="D20" s="14">
        <v>110000</v>
      </c>
      <c r="E20" s="14">
        <v>110000</v>
      </c>
      <c r="F20" s="14">
        <v>3651</v>
      </c>
      <c r="G20" s="14">
        <v>4000</v>
      </c>
      <c r="H20" s="14">
        <v>4000</v>
      </c>
      <c r="I20" s="14">
        <v>3332</v>
      </c>
      <c r="J20" s="14">
        <v>3735</v>
      </c>
      <c r="K20" s="14">
        <v>5626</v>
      </c>
      <c r="L20" s="14">
        <v>5000</v>
      </c>
      <c r="M20" s="14">
        <v>2625</v>
      </c>
      <c r="N20" s="11"/>
      <c r="O20" s="14">
        <v>2000</v>
      </c>
      <c r="P20" s="14">
        <v>2000</v>
      </c>
      <c r="Q20" s="14">
        <v>2000</v>
      </c>
    </row>
    <row r="21" spans="1:17" ht="12.75">
      <c r="A21" s="38">
        <v>11</v>
      </c>
      <c r="B21" s="13" t="s">
        <v>84</v>
      </c>
      <c r="C21" s="14">
        <v>40000</v>
      </c>
      <c r="D21" s="14">
        <v>114000</v>
      </c>
      <c r="E21" s="15">
        <v>0</v>
      </c>
      <c r="F21" s="15"/>
      <c r="G21" s="15">
        <v>0</v>
      </c>
      <c r="H21" s="15">
        <v>0</v>
      </c>
      <c r="I21" s="15">
        <v>1106</v>
      </c>
      <c r="J21" s="14">
        <v>32</v>
      </c>
      <c r="K21" s="14">
        <v>1052</v>
      </c>
      <c r="L21" s="14">
        <v>0</v>
      </c>
      <c r="M21" s="14">
        <v>287</v>
      </c>
      <c r="N21" s="11"/>
      <c r="O21" s="14">
        <v>200</v>
      </c>
      <c r="P21" s="14">
        <v>200</v>
      </c>
      <c r="Q21" s="14">
        <v>200</v>
      </c>
    </row>
    <row r="22" spans="1:17" ht="12.75">
      <c r="A22" s="38">
        <v>12</v>
      </c>
      <c r="B22" s="13" t="s">
        <v>12</v>
      </c>
      <c r="C22" s="14">
        <v>60000</v>
      </c>
      <c r="D22" s="14">
        <v>60000</v>
      </c>
      <c r="E22" s="14">
        <v>60000</v>
      </c>
      <c r="F22" s="14">
        <v>1992</v>
      </c>
      <c r="G22" s="14">
        <v>2300</v>
      </c>
      <c r="H22" s="14">
        <v>2000</v>
      </c>
      <c r="I22" s="14">
        <v>1705</v>
      </c>
      <c r="J22" s="14">
        <v>10456</v>
      </c>
      <c r="K22" s="14">
        <v>6774</v>
      </c>
      <c r="L22" s="14">
        <v>6000</v>
      </c>
      <c r="M22" s="14">
        <v>7238</v>
      </c>
      <c r="N22" s="11"/>
      <c r="O22" s="14">
        <v>6000</v>
      </c>
      <c r="P22" s="14">
        <v>6000</v>
      </c>
      <c r="Q22" s="14">
        <v>6000</v>
      </c>
    </row>
    <row r="23" spans="1:17" ht="12.75">
      <c r="A23" s="38">
        <v>13</v>
      </c>
      <c r="B23" s="13" t="s">
        <v>119</v>
      </c>
      <c r="C23" s="14">
        <v>20000</v>
      </c>
      <c r="D23" s="14">
        <v>7000</v>
      </c>
      <c r="E23" s="14">
        <v>20000</v>
      </c>
      <c r="F23" s="15">
        <v>664</v>
      </c>
      <c r="G23" s="15">
        <v>500</v>
      </c>
      <c r="H23" s="15">
        <v>0</v>
      </c>
      <c r="I23" s="14">
        <v>413</v>
      </c>
      <c r="J23" s="15">
        <v>1986</v>
      </c>
      <c r="K23" s="15">
        <v>2079</v>
      </c>
      <c r="L23" s="15">
        <v>0</v>
      </c>
      <c r="M23" s="15">
        <v>0</v>
      </c>
      <c r="N23" s="11"/>
      <c r="O23" s="15">
        <v>0</v>
      </c>
      <c r="P23" s="15">
        <v>0</v>
      </c>
      <c r="Q23" s="15">
        <v>0</v>
      </c>
    </row>
    <row r="24" spans="1:17" ht="12.75">
      <c r="A24" s="38">
        <v>14</v>
      </c>
      <c r="B24" s="13" t="s">
        <v>70</v>
      </c>
      <c r="C24" s="15"/>
      <c r="D24" s="15"/>
      <c r="E24" s="15"/>
      <c r="F24" s="15">
        <v>0</v>
      </c>
      <c r="G24" s="15">
        <v>115</v>
      </c>
      <c r="H24" s="15">
        <v>300</v>
      </c>
      <c r="I24" s="15">
        <v>0</v>
      </c>
      <c r="J24" s="15">
        <v>757</v>
      </c>
      <c r="K24" s="15">
        <v>112</v>
      </c>
      <c r="L24" s="15">
        <v>1000</v>
      </c>
      <c r="M24" s="15">
        <v>0</v>
      </c>
      <c r="N24" s="11"/>
      <c r="O24" s="15">
        <v>0</v>
      </c>
      <c r="P24" s="15">
        <v>0</v>
      </c>
      <c r="Q24" s="15">
        <v>0</v>
      </c>
    </row>
    <row r="25" spans="1:17" ht="12.75">
      <c r="A25" s="38">
        <v>15</v>
      </c>
      <c r="B25" s="13" t="s">
        <v>13</v>
      </c>
      <c r="C25" s="14">
        <v>29000</v>
      </c>
      <c r="D25" s="14">
        <v>33000</v>
      </c>
      <c r="E25" s="14">
        <v>29000</v>
      </c>
      <c r="F25" s="15">
        <v>963</v>
      </c>
      <c r="G25" s="15">
        <v>910</v>
      </c>
      <c r="H25" s="15">
        <v>700</v>
      </c>
      <c r="I25" s="14">
        <v>777</v>
      </c>
      <c r="J25" s="15">
        <v>915</v>
      </c>
      <c r="K25" s="15">
        <v>486</v>
      </c>
      <c r="L25" s="15">
        <v>300</v>
      </c>
      <c r="M25" s="15">
        <v>768</v>
      </c>
      <c r="N25" s="11"/>
      <c r="O25" s="15">
        <v>400</v>
      </c>
      <c r="P25" s="15">
        <v>400</v>
      </c>
      <c r="Q25" s="15">
        <v>400</v>
      </c>
    </row>
    <row r="26" spans="1:17" ht="12.75">
      <c r="A26" s="38">
        <v>16</v>
      </c>
      <c r="B26" s="13" t="s">
        <v>14</v>
      </c>
      <c r="C26" s="14">
        <v>1000</v>
      </c>
      <c r="D26" s="14">
        <v>1000</v>
      </c>
      <c r="E26" s="14">
        <v>1000</v>
      </c>
      <c r="F26" s="15">
        <v>33</v>
      </c>
      <c r="G26" s="15">
        <v>61</v>
      </c>
      <c r="H26" s="15">
        <v>0</v>
      </c>
      <c r="I26" s="14">
        <v>51</v>
      </c>
      <c r="J26" s="15">
        <v>55</v>
      </c>
      <c r="K26" s="15">
        <v>56</v>
      </c>
      <c r="L26" s="15">
        <v>300</v>
      </c>
      <c r="M26" s="15">
        <v>220</v>
      </c>
      <c r="N26" s="11"/>
      <c r="O26" s="15">
        <v>300</v>
      </c>
      <c r="P26" s="15">
        <v>300</v>
      </c>
      <c r="Q26" s="15">
        <v>300</v>
      </c>
    </row>
    <row r="27" spans="1:17" ht="12.75">
      <c r="A27" s="38">
        <v>17</v>
      </c>
      <c r="B27" s="13" t="s">
        <v>81</v>
      </c>
      <c r="C27" s="14">
        <v>40000</v>
      </c>
      <c r="D27" s="14">
        <v>40000</v>
      </c>
      <c r="E27" s="14">
        <v>40000</v>
      </c>
      <c r="F27" s="14">
        <v>1328</v>
      </c>
      <c r="G27" s="14">
        <v>1328</v>
      </c>
      <c r="H27" s="14">
        <v>1000</v>
      </c>
      <c r="I27" s="14">
        <v>1130</v>
      </c>
      <c r="J27" s="14">
        <v>1792</v>
      </c>
      <c r="K27" s="14">
        <v>2402</v>
      </c>
      <c r="L27" s="14">
        <v>1500</v>
      </c>
      <c r="M27" s="14">
        <v>846</v>
      </c>
      <c r="N27" s="11"/>
      <c r="O27" s="14">
        <v>500</v>
      </c>
      <c r="P27" s="14">
        <v>500</v>
      </c>
      <c r="Q27" s="14">
        <v>500</v>
      </c>
    </row>
    <row r="28" spans="1:17" ht="12.75">
      <c r="A28" s="38">
        <v>18</v>
      </c>
      <c r="B28" s="13" t="s">
        <v>15</v>
      </c>
      <c r="C28" s="14">
        <v>4500</v>
      </c>
      <c r="D28" s="15"/>
      <c r="E28" s="14">
        <v>4500</v>
      </c>
      <c r="F28" s="15"/>
      <c r="G28" s="14">
        <v>4500</v>
      </c>
      <c r="H28" s="15">
        <v>0</v>
      </c>
      <c r="I28" s="14">
        <v>232</v>
      </c>
      <c r="J28" s="15">
        <v>100</v>
      </c>
      <c r="K28" s="15">
        <v>50</v>
      </c>
      <c r="L28" s="15">
        <v>100</v>
      </c>
      <c r="M28" s="15">
        <v>76</v>
      </c>
      <c r="N28" s="11"/>
      <c r="O28" s="15">
        <v>100</v>
      </c>
      <c r="P28" s="15">
        <v>100</v>
      </c>
      <c r="Q28" s="15">
        <v>100</v>
      </c>
    </row>
    <row r="29" spans="1:17" ht="12.75">
      <c r="A29" s="38">
        <v>19</v>
      </c>
      <c r="B29" s="13" t="s">
        <v>109</v>
      </c>
      <c r="C29" s="14"/>
      <c r="D29" s="15"/>
      <c r="E29" s="14"/>
      <c r="F29" s="15"/>
      <c r="G29" s="14"/>
      <c r="H29" s="15"/>
      <c r="I29" s="14"/>
      <c r="J29" s="15">
        <v>1548</v>
      </c>
      <c r="K29" s="15">
        <v>2150</v>
      </c>
      <c r="L29" s="15">
        <v>1900</v>
      </c>
      <c r="M29" s="15">
        <v>2218</v>
      </c>
      <c r="N29" s="11"/>
      <c r="O29" s="15">
        <v>2500</v>
      </c>
      <c r="P29" s="15">
        <v>2320</v>
      </c>
      <c r="Q29" s="15">
        <v>2320</v>
      </c>
    </row>
    <row r="30" spans="1:17" ht="12.75">
      <c r="A30" s="38">
        <v>20</v>
      </c>
      <c r="B30" s="13" t="s">
        <v>16</v>
      </c>
      <c r="C30" s="14">
        <v>52000</v>
      </c>
      <c r="D30" s="14">
        <v>62000</v>
      </c>
      <c r="E30" s="14">
        <v>62000</v>
      </c>
      <c r="F30" s="14">
        <v>2058</v>
      </c>
      <c r="G30" s="14">
        <v>1800</v>
      </c>
      <c r="H30" s="14">
        <v>1800</v>
      </c>
      <c r="I30" s="14">
        <v>2211</v>
      </c>
      <c r="J30" s="14">
        <v>3773</v>
      </c>
      <c r="K30" s="14">
        <v>3388</v>
      </c>
      <c r="L30" s="14">
        <v>3500</v>
      </c>
      <c r="M30" s="14">
        <v>2419</v>
      </c>
      <c r="N30" s="11"/>
      <c r="O30" s="14">
        <v>2500</v>
      </c>
      <c r="P30" s="14">
        <v>2500</v>
      </c>
      <c r="Q30" s="14">
        <v>2500</v>
      </c>
    </row>
    <row r="31" spans="1:17" ht="12.75">
      <c r="A31" s="38">
        <v>21</v>
      </c>
      <c r="B31" s="13" t="s">
        <v>276</v>
      </c>
      <c r="C31" s="14">
        <v>20000</v>
      </c>
      <c r="D31" s="14">
        <v>40000</v>
      </c>
      <c r="E31" s="14">
        <v>30000</v>
      </c>
      <c r="F31" s="15">
        <v>996</v>
      </c>
      <c r="G31" s="14">
        <v>1100</v>
      </c>
      <c r="H31" s="15">
        <v>900</v>
      </c>
      <c r="I31" s="14">
        <v>830</v>
      </c>
      <c r="J31" s="15">
        <v>964</v>
      </c>
      <c r="K31" s="15">
        <v>2260</v>
      </c>
      <c r="L31" s="15">
        <v>1500</v>
      </c>
      <c r="M31" s="15">
        <v>1904</v>
      </c>
      <c r="N31" s="11"/>
      <c r="O31" s="15">
        <v>1500</v>
      </c>
      <c r="P31" s="15">
        <v>1500</v>
      </c>
      <c r="Q31" s="15">
        <v>1500</v>
      </c>
    </row>
    <row r="32" spans="1:17" ht="12.75">
      <c r="A32" s="38">
        <v>22</v>
      </c>
      <c r="B32" s="13" t="s">
        <v>275</v>
      </c>
      <c r="C32" s="14">
        <v>16000</v>
      </c>
      <c r="D32" s="14">
        <v>17000</v>
      </c>
      <c r="E32" s="14">
        <v>17000</v>
      </c>
      <c r="F32" s="15">
        <v>564</v>
      </c>
      <c r="G32" s="15">
        <v>580</v>
      </c>
      <c r="H32" s="15">
        <v>580</v>
      </c>
      <c r="I32" s="14">
        <v>475</v>
      </c>
      <c r="J32" s="15">
        <v>945</v>
      </c>
      <c r="K32" s="15">
        <v>1666</v>
      </c>
      <c r="L32" s="15">
        <v>1500</v>
      </c>
      <c r="M32" s="15">
        <v>2000</v>
      </c>
      <c r="N32" s="11"/>
      <c r="O32" s="15">
        <v>2000</v>
      </c>
      <c r="P32" s="15">
        <v>2000</v>
      </c>
      <c r="Q32" s="15">
        <v>2000</v>
      </c>
    </row>
    <row r="33" spans="1:17" ht="12.75">
      <c r="A33" s="38">
        <v>23</v>
      </c>
      <c r="B33" s="13" t="s">
        <v>17</v>
      </c>
      <c r="C33" s="14">
        <v>2500</v>
      </c>
      <c r="D33" s="14">
        <v>3000</v>
      </c>
      <c r="E33" s="14">
        <v>3000</v>
      </c>
      <c r="F33" s="15">
        <v>100</v>
      </c>
      <c r="G33" s="15">
        <v>170</v>
      </c>
      <c r="H33" s="15">
        <v>100</v>
      </c>
      <c r="I33" s="14">
        <v>117</v>
      </c>
      <c r="J33" s="15">
        <v>149</v>
      </c>
      <c r="K33" s="15">
        <v>229</v>
      </c>
      <c r="L33" s="15">
        <v>200</v>
      </c>
      <c r="M33" s="15">
        <v>120</v>
      </c>
      <c r="N33" s="11"/>
      <c r="O33" s="15">
        <v>100</v>
      </c>
      <c r="P33" s="15">
        <v>100</v>
      </c>
      <c r="Q33" s="15">
        <v>100</v>
      </c>
    </row>
    <row r="34" spans="1:17" ht="12.75">
      <c r="A34" s="38">
        <v>24</v>
      </c>
      <c r="B34" s="13" t="s">
        <v>110</v>
      </c>
      <c r="C34" s="14">
        <v>35000</v>
      </c>
      <c r="D34" s="14">
        <v>30000</v>
      </c>
      <c r="E34" s="14">
        <v>35000</v>
      </c>
      <c r="F34" s="14">
        <v>1162</v>
      </c>
      <c r="G34" s="14">
        <v>1300</v>
      </c>
      <c r="H34" s="15">
        <v>800</v>
      </c>
      <c r="I34" s="14">
        <v>1165</v>
      </c>
      <c r="J34" s="14">
        <v>3368</v>
      </c>
      <c r="K34" s="14">
        <v>1936</v>
      </c>
      <c r="L34" s="14">
        <v>1500</v>
      </c>
      <c r="M34" s="14">
        <v>818</v>
      </c>
      <c r="N34" s="11"/>
      <c r="O34" s="14">
        <v>700</v>
      </c>
      <c r="P34" s="14">
        <v>700</v>
      </c>
      <c r="Q34" s="14">
        <v>700</v>
      </c>
    </row>
    <row r="35" spans="1:17" ht="12.75">
      <c r="A35" s="38">
        <v>25</v>
      </c>
      <c r="B35" s="13" t="s">
        <v>18</v>
      </c>
      <c r="C35" s="14">
        <v>35000</v>
      </c>
      <c r="D35" s="14">
        <v>35000</v>
      </c>
      <c r="E35" s="14">
        <v>35000</v>
      </c>
      <c r="F35" s="14">
        <v>1162</v>
      </c>
      <c r="G35" s="14">
        <v>1650</v>
      </c>
      <c r="H35" s="14">
        <v>1100</v>
      </c>
      <c r="I35" s="14">
        <v>625</v>
      </c>
      <c r="J35" s="15">
        <v>443</v>
      </c>
      <c r="K35" s="15">
        <v>226</v>
      </c>
      <c r="L35" s="15">
        <v>1400</v>
      </c>
      <c r="M35" s="15">
        <v>1500</v>
      </c>
      <c r="N35" s="11"/>
      <c r="O35" s="15">
        <v>1000</v>
      </c>
      <c r="P35" s="15">
        <v>1000</v>
      </c>
      <c r="Q35" s="15">
        <v>1000</v>
      </c>
    </row>
    <row r="36" spans="1:17" ht="12.75">
      <c r="A36" s="38">
        <v>26</v>
      </c>
      <c r="B36" s="66" t="s">
        <v>291</v>
      </c>
      <c r="C36" s="14"/>
      <c r="D36" s="14"/>
      <c r="E36" s="14"/>
      <c r="F36" s="14"/>
      <c r="G36" s="14"/>
      <c r="H36" s="14"/>
      <c r="I36" s="14"/>
      <c r="J36" s="15">
        <v>0</v>
      </c>
      <c r="K36" s="15">
        <v>1676</v>
      </c>
      <c r="L36" s="68">
        <v>0</v>
      </c>
      <c r="M36" s="15">
        <v>2125</v>
      </c>
      <c r="N36" s="11"/>
      <c r="O36" s="68">
        <v>2000</v>
      </c>
      <c r="P36" s="68">
        <v>0</v>
      </c>
      <c r="Q36" s="68">
        <v>0</v>
      </c>
    </row>
    <row r="37" spans="1:17" ht="12.75">
      <c r="A37" s="38">
        <v>27</v>
      </c>
      <c r="B37" s="13" t="s">
        <v>181</v>
      </c>
      <c r="C37" s="14">
        <v>32000</v>
      </c>
      <c r="D37" s="14">
        <v>35000</v>
      </c>
      <c r="E37" s="14">
        <v>32000</v>
      </c>
      <c r="F37" s="14">
        <v>1062</v>
      </c>
      <c r="G37" s="15">
        <v>664</v>
      </c>
      <c r="H37" s="15">
        <v>600</v>
      </c>
      <c r="I37" s="14">
        <v>413</v>
      </c>
      <c r="J37" s="15">
        <v>3740</v>
      </c>
      <c r="K37" s="15">
        <v>3290</v>
      </c>
      <c r="L37" s="15">
        <v>3282</v>
      </c>
      <c r="M37" s="15">
        <v>3576</v>
      </c>
      <c r="N37" s="11"/>
      <c r="O37" s="15">
        <v>3000</v>
      </c>
      <c r="P37" s="15">
        <v>3282</v>
      </c>
      <c r="Q37" s="15">
        <v>3282</v>
      </c>
    </row>
    <row r="38" spans="1:17" ht="12.75" customHeight="1">
      <c r="A38" s="109"/>
      <c r="B38" s="104"/>
      <c r="C38" s="105" t="s">
        <v>76</v>
      </c>
      <c r="D38" s="105" t="s">
        <v>77</v>
      </c>
      <c r="E38" s="105" t="s">
        <v>78</v>
      </c>
      <c r="F38" s="105"/>
      <c r="G38" s="105" t="s">
        <v>79</v>
      </c>
      <c r="H38" s="105" t="s">
        <v>80</v>
      </c>
      <c r="I38" s="105" t="s">
        <v>86</v>
      </c>
      <c r="J38" s="100" t="s">
        <v>259</v>
      </c>
      <c r="K38" s="100" t="s">
        <v>282</v>
      </c>
      <c r="L38" s="100" t="s">
        <v>284</v>
      </c>
      <c r="M38" s="100" t="s">
        <v>283</v>
      </c>
      <c r="N38" s="100" t="s">
        <v>154</v>
      </c>
      <c r="O38" s="100" t="s">
        <v>289</v>
      </c>
      <c r="P38" s="100" t="s">
        <v>285</v>
      </c>
      <c r="Q38" s="100" t="s">
        <v>286</v>
      </c>
    </row>
    <row r="39" spans="1:17" ht="25.5" customHeight="1">
      <c r="A39" s="110"/>
      <c r="B39" s="104"/>
      <c r="C39" s="105"/>
      <c r="D39" s="105"/>
      <c r="E39" s="105"/>
      <c r="F39" s="105"/>
      <c r="G39" s="105"/>
      <c r="H39" s="105"/>
      <c r="I39" s="105"/>
      <c r="J39" s="101"/>
      <c r="K39" s="101"/>
      <c r="L39" s="101"/>
      <c r="M39" s="101"/>
      <c r="N39" s="101"/>
      <c r="O39" s="101"/>
      <c r="P39" s="101"/>
      <c r="Q39" s="101"/>
    </row>
    <row r="40" spans="1:17" ht="12.75">
      <c r="A40" s="38">
        <v>28</v>
      </c>
      <c r="B40" s="13" t="s">
        <v>296</v>
      </c>
      <c r="C40" s="14"/>
      <c r="D40" s="14"/>
      <c r="E40" s="14"/>
      <c r="F40" s="14"/>
      <c r="G40" s="15"/>
      <c r="H40" s="15"/>
      <c r="I40" s="14"/>
      <c r="J40" s="15"/>
      <c r="K40" s="15"/>
      <c r="L40" s="15"/>
      <c r="M40" s="15">
        <v>17</v>
      </c>
      <c r="N40" s="11"/>
      <c r="O40" s="15">
        <v>0</v>
      </c>
      <c r="P40" s="15"/>
      <c r="Q40" s="15"/>
    </row>
    <row r="41" spans="1:17" ht="12.75">
      <c r="A41" s="38">
        <v>28</v>
      </c>
      <c r="B41" s="13" t="s">
        <v>19</v>
      </c>
      <c r="C41" s="14">
        <v>10000</v>
      </c>
      <c r="D41" s="14">
        <v>14000</v>
      </c>
      <c r="E41" s="14">
        <v>10000</v>
      </c>
      <c r="F41" s="15">
        <v>332</v>
      </c>
      <c r="G41" s="15">
        <v>130</v>
      </c>
      <c r="H41" s="15">
        <v>130</v>
      </c>
      <c r="I41" s="14">
        <v>957</v>
      </c>
      <c r="J41" s="15">
        <v>1710</v>
      </c>
      <c r="K41" s="15">
        <v>222</v>
      </c>
      <c r="L41" s="15">
        <v>500</v>
      </c>
      <c r="M41" s="15">
        <v>462</v>
      </c>
      <c r="N41" s="11"/>
      <c r="O41" s="15">
        <v>200</v>
      </c>
      <c r="P41" s="15">
        <v>200</v>
      </c>
      <c r="Q41" s="15">
        <v>200</v>
      </c>
    </row>
    <row r="42" spans="1:17" ht="12.75">
      <c r="A42" s="38">
        <v>29</v>
      </c>
      <c r="B42" s="13" t="s">
        <v>111</v>
      </c>
      <c r="C42" s="14"/>
      <c r="D42" s="14"/>
      <c r="E42" s="14"/>
      <c r="F42" s="15"/>
      <c r="G42" s="15"/>
      <c r="H42" s="15"/>
      <c r="I42" s="14"/>
      <c r="J42" s="15">
        <v>840</v>
      </c>
      <c r="K42" s="15">
        <v>1284</v>
      </c>
      <c r="L42" s="15">
        <v>1000</v>
      </c>
      <c r="M42" s="15">
        <v>600</v>
      </c>
      <c r="N42" s="11"/>
      <c r="O42" s="15">
        <v>1000</v>
      </c>
      <c r="P42" s="15">
        <v>1000</v>
      </c>
      <c r="Q42" s="15">
        <v>1000</v>
      </c>
    </row>
    <row r="43" spans="1:17" ht="12.75">
      <c r="A43" s="38">
        <v>30</v>
      </c>
      <c r="B43" s="13" t="s">
        <v>20</v>
      </c>
      <c r="C43" s="14">
        <v>50000</v>
      </c>
      <c r="D43" s="14">
        <v>30000</v>
      </c>
      <c r="E43" s="14">
        <v>30000</v>
      </c>
      <c r="F43" s="15">
        <v>996</v>
      </c>
      <c r="G43" s="14">
        <v>1025</v>
      </c>
      <c r="H43" s="15">
        <v>990</v>
      </c>
      <c r="I43" s="14">
        <v>993</v>
      </c>
      <c r="J43" s="15">
        <v>3082</v>
      </c>
      <c r="K43" s="15">
        <v>5553</v>
      </c>
      <c r="L43" s="15">
        <v>3000</v>
      </c>
      <c r="M43" s="15">
        <v>5910</v>
      </c>
      <c r="N43" s="11"/>
      <c r="O43" s="15">
        <v>2500</v>
      </c>
      <c r="P43" s="15">
        <v>2500</v>
      </c>
      <c r="Q43" s="15">
        <v>2500</v>
      </c>
    </row>
    <row r="44" spans="1:17" ht="12.75">
      <c r="A44" s="38">
        <v>31</v>
      </c>
      <c r="B44" s="13" t="s">
        <v>160</v>
      </c>
      <c r="C44" s="14"/>
      <c r="D44" s="14"/>
      <c r="E44" s="14"/>
      <c r="F44" s="15"/>
      <c r="G44" s="14"/>
      <c r="H44" s="15"/>
      <c r="I44" s="14"/>
      <c r="J44" s="15">
        <v>9200</v>
      </c>
      <c r="K44" s="15">
        <v>0</v>
      </c>
      <c r="L44" s="15">
        <v>0</v>
      </c>
      <c r="M44" s="15">
        <v>0</v>
      </c>
      <c r="N44" s="11"/>
      <c r="O44" s="15">
        <v>0</v>
      </c>
      <c r="P44" s="15">
        <v>0</v>
      </c>
      <c r="Q44" s="15">
        <v>0</v>
      </c>
    </row>
    <row r="45" spans="1:17" ht="12.75">
      <c r="A45" s="38">
        <v>32</v>
      </c>
      <c r="B45" s="13" t="s">
        <v>293</v>
      </c>
      <c r="C45" s="14"/>
      <c r="D45" s="14"/>
      <c r="E45" s="14"/>
      <c r="F45" s="15"/>
      <c r="G45" s="14"/>
      <c r="H45" s="15"/>
      <c r="I45" s="14"/>
      <c r="J45" s="15">
        <v>96</v>
      </c>
      <c r="K45" s="15">
        <v>340</v>
      </c>
      <c r="L45" s="15">
        <v>0</v>
      </c>
      <c r="M45" s="15">
        <v>86</v>
      </c>
      <c r="N45" s="11"/>
      <c r="O45" s="15">
        <v>0</v>
      </c>
      <c r="P45" s="15">
        <v>0</v>
      </c>
      <c r="Q45" s="15">
        <v>0</v>
      </c>
    </row>
    <row r="46" spans="1:17" ht="12.75">
      <c r="A46" s="38">
        <v>33</v>
      </c>
      <c r="B46" s="13" t="s">
        <v>136</v>
      </c>
      <c r="C46" s="14"/>
      <c r="D46" s="14"/>
      <c r="E46" s="14"/>
      <c r="F46" s="15"/>
      <c r="G46" s="14"/>
      <c r="H46" s="15"/>
      <c r="I46" s="14"/>
      <c r="J46" s="15">
        <v>526</v>
      </c>
      <c r="K46" s="15">
        <v>219</v>
      </c>
      <c r="L46" s="15">
        <v>0</v>
      </c>
      <c r="M46" s="15">
        <v>0</v>
      </c>
      <c r="N46" s="11"/>
      <c r="O46" s="15">
        <v>0</v>
      </c>
      <c r="P46" s="15">
        <v>0</v>
      </c>
      <c r="Q46" s="15">
        <v>0</v>
      </c>
    </row>
    <row r="47" spans="1:17" ht="12.75">
      <c r="A47" s="38">
        <v>34</v>
      </c>
      <c r="B47" s="13" t="s">
        <v>137</v>
      </c>
      <c r="C47" s="14"/>
      <c r="D47" s="14"/>
      <c r="E47" s="14"/>
      <c r="F47" s="15"/>
      <c r="G47" s="14"/>
      <c r="H47" s="15"/>
      <c r="I47" s="14"/>
      <c r="J47" s="15">
        <v>152</v>
      </c>
      <c r="K47" s="15">
        <v>17</v>
      </c>
      <c r="L47" s="15">
        <v>0</v>
      </c>
      <c r="M47" s="15">
        <v>0</v>
      </c>
      <c r="N47" s="11"/>
      <c r="O47" s="15">
        <v>0</v>
      </c>
      <c r="P47" s="15">
        <v>0</v>
      </c>
      <c r="Q47" s="15">
        <v>0</v>
      </c>
    </row>
    <row r="48" spans="1:17" ht="12.75">
      <c r="A48" s="38">
        <v>35</v>
      </c>
      <c r="B48" s="13" t="s">
        <v>221</v>
      </c>
      <c r="C48" s="14">
        <v>100000</v>
      </c>
      <c r="D48" s="14">
        <v>182000</v>
      </c>
      <c r="E48" s="14">
        <v>100000</v>
      </c>
      <c r="F48" s="14">
        <v>3319</v>
      </c>
      <c r="G48" s="14">
        <v>3450</v>
      </c>
      <c r="H48" s="14">
        <v>2000</v>
      </c>
      <c r="I48" s="14">
        <v>3052</v>
      </c>
      <c r="J48" s="14">
        <v>8538</v>
      </c>
      <c r="K48" s="14">
        <v>3795</v>
      </c>
      <c r="L48" s="14">
        <v>2500</v>
      </c>
      <c r="M48" s="14">
        <v>3481</v>
      </c>
      <c r="N48" s="11"/>
      <c r="O48" s="14">
        <v>2500</v>
      </c>
      <c r="P48" s="14">
        <v>2500</v>
      </c>
      <c r="Q48" s="14">
        <v>2500</v>
      </c>
    </row>
    <row r="49" spans="1:17" ht="12.75">
      <c r="A49" s="38">
        <v>36</v>
      </c>
      <c r="B49" s="13" t="s">
        <v>292</v>
      </c>
      <c r="C49" s="15"/>
      <c r="D49" s="15"/>
      <c r="E49" s="15"/>
      <c r="F49" s="15">
        <v>0</v>
      </c>
      <c r="G49" s="15">
        <v>10</v>
      </c>
      <c r="H49" s="15">
        <v>0</v>
      </c>
      <c r="I49" s="15">
        <v>12</v>
      </c>
      <c r="J49" s="15">
        <v>0</v>
      </c>
      <c r="K49" s="15">
        <v>988</v>
      </c>
      <c r="L49" s="15">
        <v>0</v>
      </c>
      <c r="M49" s="15">
        <v>0</v>
      </c>
      <c r="N49" s="11"/>
      <c r="O49" s="15">
        <v>0</v>
      </c>
      <c r="P49" s="15">
        <v>0</v>
      </c>
      <c r="Q49" s="15">
        <v>0</v>
      </c>
    </row>
    <row r="50" spans="1:17" ht="12.75">
      <c r="A50" s="38">
        <v>37</v>
      </c>
      <c r="B50" s="13" t="s">
        <v>21</v>
      </c>
      <c r="C50" s="14">
        <v>57000</v>
      </c>
      <c r="D50" s="14">
        <v>60000</v>
      </c>
      <c r="E50" s="14">
        <v>60000</v>
      </c>
      <c r="F50" s="14">
        <v>1992</v>
      </c>
      <c r="G50" s="14">
        <v>2560</v>
      </c>
      <c r="H50" s="14">
        <v>2560</v>
      </c>
      <c r="I50" s="14">
        <v>2514</v>
      </c>
      <c r="J50" s="14">
        <v>1344</v>
      </c>
      <c r="K50" s="14">
        <v>1381</v>
      </c>
      <c r="L50" s="14">
        <v>1400</v>
      </c>
      <c r="M50" s="14">
        <v>2480</v>
      </c>
      <c r="N50" s="11"/>
      <c r="O50" s="14">
        <v>1800</v>
      </c>
      <c r="P50" s="14">
        <v>1800</v>
      </c>
      <c r="Q50" s="14">
        <v>1800</v>
      </c>
    </row>
    <row r="51" spans="1:17" ht="12.75">
      <c r="A51" s="38">
        <v>38</v>
      </c>
      <c r="B51" s="13" t="s">
        <v>297</v>
      </c>
      <c r="C51" s="14">
        <v>36000</v>
      </c>
      <c r="D51" s="14">
        <v>3000</v>
      </c>
      <c r="E51" s="14">
        <v>3000</v>
      </c>
      <c r="F51" s="15">
        <v>100</v>
      </c>
      <c r="G51" s="15">
        <v>210</v>
      </c>
      <c r="H51" s="15">
        <v>100</v>
      </c>
      <c r="I51" s="14">
        <v>65</v>
      </c>
      <c r="J51" s="15">
        <v>413</v>
      </c>
      <c r="K51" s="15">
        <v>137</v>
      </c>
      <c r="L51" s="15">
        <v>400</v>
      </c>
      <c r="M51" s="15">
        <v>102</v>
      </c>
      <c r="N51" s="11"/>
      <c r="O51" s="15">
        <v>200</v>
      </c>
      <c r="P51" s="15">
        <v>200</v>
      </c>
      <c r="Q51" s="15">
        <v>200</v>
      </c>
    </row>
    <row r="52" spans="1:17" ht="12.75">
      <c r="A52" s="38">
        <v>39</v>
      </c>
      <c r="B52" s="13" t="s">
        <v>82</v>
      </c>
      <c r="C52" s="14">
        <v>40000</v>
      </c>
      <c r="D52" s="14">
        <v>40000</v>
      </c>
      <c r="E52" s="14">
        <v>40000</v>
      </c>
      <c r="F52" s="14">
        <v>1328</v>
      </c>
      <c r="G52" s="14">
        <v>1328</v>
      </c>
      <c r="H52" s="14">
        <v>1328</v>
      </c>
      <c r="I52" s="14">
        <v>1487</v>
      </c>
      <c r="J52" s="14">
        <v>2440</v>
      </c>
      <c r="K52" s="14">
        <v>3392</v>
      </c>
      <c r="L52" s="14">
        <v>2900</v>
      </c>
      <c r="M52" s="14">
        <v>2035</v>
      </c>
      <c r="N52" s="11"/>
      <c r="O52" s="14">
        <v>2300</v>
      </c>
      <c r="P52" s="14">
        <v>2300</v>
      </c>
      <c r="Q52" s="14">
        <v>2300</v>
      </c>
    </row>
    <row r="53" spans="1:17" ht="12.75">
      <c r="A53" s="38">
        <v>40</v>
      </c>
      <c r="B53" s="13" t="s">
        <v>298</v>
      </c>
      <c r="C53" s="14">
        <v>10000</v>
      </c>
      <c r="D53" s="14">
        <v>10000</v>
      </c>
      <c r="E53" s="14">
        <v>10000</v>
      </c>
      <c r="F53" s="15">
        <v>332</v>
      </c>
      <c r="G53" s="15">
        <v>332</v>
      </c>
      <c r="H53" s="15">
        <v>332</v>
      </c>
      <c r="I53" s="14">
        <v>357</v>
      </c>
      <c r="J53" s="15">
        <v>957</v>
      </c>
      <c r="K53" s="15">
        <v>1043</v>
      </c>
      <c r="L53" s="15">
        <v>983</v>
      </c>
      <c r="M53" s="15">
        <v>969</v>
      </c>
      <c r="N53" s="11"/>
      <c r="O53" s="15">
        <v>1330</v>
      </c>
      <c r="P53" s="15">
        <v>1330</v>
      </c>
      <c r="Q53" s="15">
        <v>1330</v>
      </c>
    </row>
    <row r="54" spans="1:17" ht="12.75">
      <c r="A54" s="38">
        <v>41</v>
      </c>
      <c r="B54" s="13" t="s">
        <v>260</v>
      </c>
      <c r="C54" s="15"/>
      <c r="D54" s="15"/>
      <c r="E54" s="15"/>
      <c r="F54" s="15">
        <v>0</v>
      </c>
      <c r="G54" s="15">
        <v>400</v>
      </c>
      <c r="H54" s="15">
        <v>100</v>
      </c>
      <c r="I54" s="15">
        <v>532</v>
      </c>
      <c r="J54" s="15">
        <v>4469</v>
      </c>
      <c r="K54" s="15">
        <v>0</v>
      </c>
      <c r="L54" s="15">
        <v>0</v>
      </c>
      <c r="M54" s="15">
        <v>0</v>
      </c>
      <c r="N54" s="11"/>
      <c r="O54" s="15">
        <v>0</v>
      </c>
      <c r="P54" s="15">
        <v>0</v>
      </c>
      <c r="Q54" s="15">
        <v>0</v>
      </c>
    </row>
    <row r="55" spans="1:17" ht="12.75">
      <c r="A55" s="38">
        <v>42</v>
      </c>
      <c r="B55" s="13" t="s">
        <v>138</v>
      </c>
      <c r="C55" s="14">
        <v>114000</v>
      </c>
      <c r="D55" s="14">
        <v>114000</v>
      </c>
      <c r="E55" s="14">
        <v>114000</v>
      </c>
      <c r="F55" s="14">
        <v>3784</v>
      </c>
      <c r="G55" s="14">
        <v>3784</v>
      </c>
      <c r="H55" s="14">
        <v>3784</v>
      </c>
      <c r="I55" s="14">
        <v>1774</v>
      </c>
      <c r="J55" s="14">
        <v>2954</v>
      </c>
      <c r="K55" s="14">
        <v>2750</v>
      </c>
      <c r="L55" s="14">
        <v>3300</v>
      </c>
      <c r="M55" s="14">
        <v>2365</v>
      </c>
      <c r="N55" s="11"/>
      <c r="O55" s="14">
        <v>3240</v>
      </c>
      <c r="P55" s="14">
        <v>3240</v>
      </c>
      <c r="Q55" s="14">
        <v>3240</v>
      </c>
    </row>
    <row r="56" spans="1:17" ht="12.75">
      <c r="A56" s="38">
        <v>43</v>
      </c>
      <c r="B56" s="13" t="s">
        <v>22</v>
      </c>
      <c r="C56" s="14">
        <v>1000</v>
      </c>
      <c r="D56" s="14">
        <v>5000</v>
      </c>
      <c r="E56" s="14">
        <v>5000</v>
      </c>
      <c r="F56" s="15">
        <v>166</v>
      </c>
      <c r="G56" s="15">
        <v>600</v>
      </c>
      <c r="H56" s="15">
        <v>500</v>
      </c>
      <c r="I56" s="14">
        <v>1325</v>
      </c>
      <c r="J56" s="15">
        <v>2667</v>
      </c>
      <c r="K56" s="15">
        <v>389</v>
      </c>
      <c r="L56" s="15">
        <v>500</v>
      </c>
      <c r="M56" s="15">
        <v>0</v>
      </c>
      <c r="N56" s="11"/>
      <c r="O56" s="15">
        <v>500</v>
      </c>
      <c r="P56" s="15">
        <v>500</v>
      </c>
      <c r="Q56" s="15">
        <v>500</v>
      </c>
    </row>
    <row r="57" spans="1:17" ht="12.75">
      <c r="A57" s="38">
        <v>44</v>
      </c>
      <c r="B57" s="13" t="s">
        <v>294</v>
      </c>
      <c r="C57" s="15"/>
      <c r="D57" s="15"/>
      <c r="E57" s="15"/>
      <c r="F57" s="15"/>
      <c r="G57" s="15">
        <v>163</v>
      </c>
      <c r="H57" s="15">
        <v>163</v>
      </c>
      <c r="I57" s="15">
        <v>163</v>
      </c>
      <c r="J57" s="15">
        <v>0</v>
      </c>
      <c r="K57" s="15">
        <v>0</v>
      </c>
      <c r="L57" s="15">
        <v>1242</v>
      </c>
      <c r="M57" s="15">
        <v>1242</v>
      </c>
      <c r="N57" s="11"/>
      <c r="O57" s="15">
        <v>500</v>
      </c>
      <c r="P57" s="15">
        <v>0</v>
      </c>
      <c r="Q57" s="15">
        <v>0</v>
      </c>
    </row>
    <row r="58" spans="1:17" ht="12.75">
      <c r="A58" s="38">
        <v>45</v>
      </c>
      <c r="B58" s="13" t="s">
        <v>69</v>
      </c>
      <c r="C58" s="15"/>
      <c r="D58" s="15"/>
      <c r="E58" s="15"/>
      <c r="F58" s="15"/>
      <c r="G58" s="15">
        <v>100</v>
      </c>
      <c r="H58" s="15">
        <v>100</v>
      </c>
      <c r="I58" s="15">
        <v>100</v>
      </c>
      <c r="J58" s="15">
        <v>200</v>
      </c>
      <c r="K58" s="15">
        <v>200</v>
      </c>
      <c r="L58" s="15">
        <v>300</v>
      </c>
      <c r="M58" s="15">
        <v>300</v>
      </c>
      <c r="N58" s="11"/>
      <c r="O58" s="15">
        <v>200</v>
      </c>
      <c r="P58" s="15">
        <v>200</v>
      </c>
      <c r="Q58" s="15">
        <v>200</v>
      </c>
    </row>
    <row r="59" spans="1:17" ht="12.75">
      <c r="A59" s="38">
        <v>46</v>
      </c>
      <c r="B59" s="13" t="s">
        <v>266</v>
      </c>
      <c r="C59" s="14"/>
      <c r="D59" s="14"/>
      <c r="E59" s="14"/>
      <c r="F59" s="14"/>
      <c r="G59" s="15">
        <v>830</v>
      </c>
      <c r="H59" s="15"/>
      <c r="I59" s="15">
        <v>100</v>
      </c>
      <c r="J59" s="15">
        <v>0</v>
      </c>
      <c r="K59" s="15">
        <v>46237</v>
      </c>
      <c r="L59" s="15">
        <v>0</v>
      </c>
      <c r="M59" s="15">
        <v>0</v>
      </c>
      <c r="N59" s="11"/>
      <c r="O59" s="15">
        <v>0</v>
      </c>
      <c r="P59" s="15">
        <v>0</v>
      </c>
      <c r="Q59" s="15">
        <v>0</v>
      </c>
    </row>
    <row r="60" spans="1:18" ht="12.75">
      <c r="A60" s="39"/>
      <c r="B60" s="16" t="s">
        <v>39</v>
      </c>
      <c r="C60" s="17">
        <f aca="true" t="shared" si="0" ref="C60:K60">SUM(C11:C59)</f>
        <v>3810000</v>
      </c>
      <c r="D60" s="17">
        <f t="shared" si="0"/>
        <v>4154000</v>
      </c>
      <c r="E60" s="17">
        <f t="shared" si="0"/>
        <v>3959500</v>
      </c>
      <c r="F60" s="17">
        <f t="shared" si="0"/>
        <v>131285</v>
      </c>
      <c r="G60" s="17">
        <f t="shared" si="0"/>
        <v>121350</v>
      </c>
      <c r="H60" s="17">
        <f t="shared" si="0"/>
        <v>112417</v>
      </c>
      <c r="I60" s="17">
        <f t="shared" si="0"/>
        <v>114469</v>
      </c>
      <c r="J60" s="17">
        <f t="shared" si="0"/>
        <v>274048</v>
      </c>
      <c r="K60" s="17">
        <f t="shared" si="0"/>
        <v>283071</v>
      </c>
      <c r="L60" s="17">
        <f>SUM(L11:L59)</f>
        <v>216903</v>
      </c>
      <c r="M60" s="17">
        <f>SUM(M11:M59)</f>
        <v>251739</v>
      </c>
      <c r="N60" s="18"/>
      <c r="O60" s="17">
        <f>SUM(O11:O59)</f>
        <v>201523</v>
      </c>
      <c r="P60" s="17">
        <f>SUM(P11:P59)</f>
        <v>196676</v>
      </c>
      <c r="Q60" s="17">
        <f>SUM(Q11:Q59)</f>
        <v>196676</v>
      </c>
      <c r="R60" s="9"/>
    </row>
    <row r="61" spans="1:17" ht="12.75">
      <c r="A61" s="38">
        <v>47</v>
      </c>
      <c r="B61" s="13" t="s">
        <v>88</v>
      </c>
      <c r="C61" s="14">
        <v>18000</v>
      </c>
      <c r="D61" s="14">
        <v>18000</v>
      </c>
      <c r="E61" s="14">
        <v>18000</v>
      </c>
      <c r="F61" s="15">
        <v>597</v>
      </c>
      <c r="G61" s="15">
        <v>597</v>
      </c>
      <c r="H61" s="15">
        <v>597</v>
      </c>
      <c r="I61" s="14">
        <v>645</v>
      </c>
      <c r="J61" s="15">
        <v>1644</v>
      </c>
      <c r="K61" s="15">
        <v>1665</v>
      </c>
      <c r="L61" s="15">
        <v>1400</v>
      </c>
      <c r="M61" s="15">
        <v>1961</v>
      </c>
      <c r="N61" s="11"/>
      <c r="O61" s="15">
        <v>1800</v>
      </c>
      <c r="P61" s="15">
        <v>1800</v>
      </c>
      <c r="Q61" s="15">
        <v>1800</v>
      </c>
    </row>
    <row r="62" spans="1:17" ht="12.75">
      <c r="A62" s="38">
        <v>48</v>
      </c>
      <c r="B62" s="13" t="s">
        <v>23</v>
      </c>
      <c r="C62" s="14">
        <v>18600</v>
      </c>
      <c r="D62" s="14">
        <v>18600</v>
      </c>
      <c r="E62" s="14">
        <v>18600</v>
      </c>
      <c r="F62" s="15">
        <v>617</v>
      </c>
      <c r="G62" s="15">
        <v>618</v>
      </c>
      <c r="H62" s="15">
        <v>618</v>
      </c>
      <c r="I62" s="14">
        <v>933</v>
      </c>
      <c r="J62" s="15">
        <v>2088</v>
      </c>
      <c r="K62" s="15">
        <v>2400</v>
      </c>
      <c r="L62" s="15">
        <v>2372</v>
      </c>
      <c r="M62" s="15">
        <v>2394</v>
      </c>
      <c r="N62" s="11"/>
      <c r="O62" s="15">
        <v>2426</v>
      </c>
      <c r="P62" s="15">
        <v>2426</v>
      </c>
      <c r="Q62" s="15">
        <v>2426</v>
      </c>
    </row>
    <row r="63" spans="1:17" ht="12.75">
      <c r="A63" s="38">
        <v>49</v>
      </c>
      <c r="B63" s="13" t="s">
        <v>195</v>
      </c>
      <c r="C63" s="14">
        <v>185000</v>
      </c>
      <c r="D63" s="14">
        <v>185000</v>
      </c>
      <c r="E63" s="14">
        <v>185000</v>
      </c>
      <c r="F63" s="14">
        <v>6141</v>
      </c>
      <c r="G63" s="14">
        <v>3760</v>
      </c>
      <c r="H63" s="14">
        <v>9660</v>
      </c>
      <c r="I63" s="14">
        <v>2318</v>
      </c>
      <c r="J63" s="14">
        <v>579</v>
      </c>
      <c r="K63" s="14">
        <v>77</v>
      </c>
      <c r="L63" s="14">
        <v>0</v>
      </c>
      <c r="M63" s="14">
        <v>0</v>
      </c>
      <c r="N63" s="11"/>
      <c r="O63" s="14">
        <v>0</v>
      </c>
      <c r="P63" s="14">
        <v>0</v>
      </c>
      <c r="Q63" s="14">
        <v>0</v>
      </c>
    </row>
    <row r="64" spans="1:17" ht="12.75">
      <c r="A64" s="38"/>
      <c r="B64" s="16" t="s">
        <v>40</v>
      </c>
      <c r="C64" s="17">
        <f aca="true" t="shared" si="1" ref="C64:K64">SUM(C61:C63)</f>
        <v>221600</v>
      </c>
      <c r="D64" s="17">
        <f t="shared" si="1"/>
        <v>221600</v>
      </c>
      <c r="E64" s="17">
        <f t="shared" si="1"/>
        <v>221600</v>
      </c>
      <c r="F64" s="17">
        <f t="shared" si="1"/>
        <v>7355</v>
      </c>
      <c r="G64" s="17">
        <f t="shared" si="1"/>
        <v>4975</v>
      </c>
      <c r="H64" s="17">
        <f t="shared" si="1"/>
        <v>10875</v>
      </c>
      <c r="I64" s="17">
        <f t="shared" si="1"/>
        <v>3896</v>
      </c>
      <c r="J64" s="17">
        <f>SUM(J61:J63)</f>
        <v>4311</v>
      </c>
      <c r="K64" s="17">
        <f t="shared" si="1"/>
        <v>4142</v>
      </c>
      <c r="L64" s="17">
        <f>SUM(L61:L63)</f>
        <v>3772</v>
      </c>
      <c r="M64" s="17">
        <f>SUM(M61:M63)</f>
        <v>4355</v>
      </c>
      <c r="N64" s="11"/>
      <c r="O64" s="17">
        <f>SUM(O61:O63)</f>
        <v>4226</v>
      </c>
      <c r="P64" s="17">
        <f>SUM(P61:P63)</f>
        <v>4226</v>
      </c>
      <c r="Q64" s="17">
        <f>SUM(Q61:Q63)</f>
        <v>4226</v>
      </c>
    </row>
    <row r="65" spans="1:17" ht="12.75">
      <c r="A65" s="38">
        <v>50</v>
      </c>
      <c r="B65" s="13" t="s">
        <v>299</v>
      </c>
      <c r="C65" s="19"/>
      <c r="D65" s="20"/>
      <c r="E65" s="20"/>
      <c r="F65" s="15">
        <v>0</v>
      </c>
      <c r="G65" s="14">
        <v>2398</v>
      </c>
      <c r="H65" s="15">
        <v>0</v>
      </c>
      <c r="I65" s="20">
        <v>2506</v>
      </c>
      <c r="J65" s="14">
        <v>543</v>
      </c>
      <c r="K65" s="14">
        <v>2563</v>
      </c>
      <c r="L65" s="14">
        <v>0</v>
      </c>
      <c r="M65" s="14">
        <v>2623</v>
      </c>
      <c r="N65" s="11"/>
      <c r="O65" s="14">
        <v>6009</v>
      </c>
      <c r="P65" s="14">
        <v>0</v>
      </c>
      <c r="Q65" s="14">
        <v>0</v>
      </c>
    </row>
    <row r="66" spans="1:17" ht="12.75">
      <c r="A66" s="38"/>
      <c r="B66" s="16" t="s">
        <v>299</v>
      </c>
      <c r="C66" s="17">
        <f aca="true" t="shared" si="2" ref="C66:K66">SUM(C65)</f>
        <v>0</v>
      </c>
      <c r="D66" s="17">
        <f t="shared" si="2"/>
        <v>0</v>
      </c>
      <c r="E66" s="17">
        <f t="shared" si="2"/>
        <v>0</v>
      </c>
      <c r="F66" s="17">
        <f t="shared" si="2"/>
        <v>0</v>
      </c>
      <c r="G66" s="17">
        <f t="shared" si="2"/>
        <v>2398</v>
      </c>
      <c r="H66" s="17">
        <f t="shared" si="2"/>
        <v>0</v>
      </c>
      <c r="I66" s="17">
        <f t="shared" si="2"/>
        <v>2506</v>
      </c>
      <c r="J66" s="17">
        <f>SUM(J65)</f>
        <v>543</v>
      </c>
      <c r="K66" s="17">
        <f t="shared" si="2"/>
        <v>2563</v>
      </c>
      <c r="L66" s="17">
        <f>SUM(L65)</f>
        <v>0</v>
      </c>
      <c r="M66" s="17">
        <f>SUM(M65)</f>
        <v>2623</v>
      </c>
      <c r="N66" s="11"/>
      <c r="O66" s="17">
        <f>SUM(O65)</f>
        <v>6009</v>
      </c>
      <c r="P66" s="17">
        <f>SUM(P65)</f>
        <v>0</v>
      </c>
      <c r="Q66" s="17">
        <f>SUM(Q65)</f>
        <v>0</v>
      </c>
    </row>
    <row r="67" spans="1:17" ht="12.75">
      <c r="A67" s="38">
        <v>51</v>
      </c>
      <c r="B67" s="13" t="s">
        <v>24</v>
      </c>
      <c r="C67" s="14">
        <v>2600</v>
      </c>
      <c r="D67" s="14">
        <v>5000</v>
      </c>
      <c r="E67" s="14">
        <v>5000</v>
      </c>
      <c r="F67" s="15">
        <v>166</v>
      </c>
      <c r="G67" s="15">
        <v>166</v>
      </c>
      <c r="H67" s="15">
        <v>166</v>
      </c>
      <c r="I67" s="14">
        <v>164</v>
      </c>
      <c r="J67" s="15">
        <v>298</v>
      </c>
      <c r="K67" s="15">
        <v>318</v>
      </c>
      <c r="L67" s="15">
        <v>318</v>
      </c>
      <c r="M67" s="15">
        <v>360</v>
      </c>
      <c r="N67" s="11"/>
      <c r="O67" s="15">
        <v>360</v>
      </c>
      <c r="P67" s="15">
        <v>360</v>
      </c>
      <c r="Q67" s="95">
        <v>360</v>
      </c>
    </row>
    <row r="68" spans="1:17" ht="12.75">
      <c r="A68" s="38"/>
      <c r="B68" s="16" t="s">
        <v>41</v>
      </c>
      <c r="C68" s="17">
        <f aca="true" t="shared" si="3" ref="C68:I68">SUM(C67:C67)</f>
        <v>2600</v>
      </c>
      <c r="D68" s="17">
        <f t="shared" si="3"/>
        <v>5000</v>
      </c>
      <c r="E68" s="17">
        <f t="shared" si="3"/>
        <v>5000</v>
      </c>
      <c r="F68" s="17">
        <f t="shared" si="3"/>
        <v>166</v>
      </c>
      <c r="G68" s="17">
        <f t="shared" si="3"/>
        <v>166</v>
      </c>
      <c r="H68" s="17">
        <f t="shared" si="3"/>
        <v>166</v>
      </c>
      <c r="I68" s="17">
        <f t="shared" si="3"/>
        <v>164</v>
      </c>
      <c r="J68" s="17">
        <f>SUM(J67)</f>
        <v>298</v>
      </c>
      <c r="K68" s="17">
        <f>SUM(K67)</f>
        <v>318</v>
      </c>
      <c r="L68" s="17">
        <f>SUM(L67)</f>
        <v>318</v>
      </c>
      <c r="M68" s="17">
        <f>SUM(M67)</f>
        <v>360</v>
      </c>
      <c r="N68" s="11"/>
      <c r="O68" s="17">
        <f>SUM(O67)</f>
        <v>360</v>
      </c>
      <c r="P68" s="17">
        <f>SUM(P67)</f>
        <v>360</v>
      </c>
      <c r="Q68" s="17">
        <f>SUM(Q67)</f>
        <v>360</v>
      </c>
    </row>
    <row r="69" spans="1:17" ht="12.75">
      <c r="A69" s="38">
        <v>52</v>
      </c>
      <c r="B69" s="13" t="s">
        <v>25</v>
      </c>
      <c r="C69" s="14">
        <v>19600</v>
      </c>
      <c r="D69" s="14">
        <v>19600</v>
      </c>
      <c r="E69" s="14">
        <v>19600</v>
      </c>
      <c r="F69" s="15">
        <v>651</v>
      </c>
      <c r="G69" s="15">
        <v>651</v>
      </c>
      <c r="H69" s="15">
        <v>651</v>
      </c>
      <c r="I69" s="14">
        <v>568</v>
      </c>
      <c r="J69" s="15">
        <v>668</v>
      </c>
      <c r="K69" s="15">
        <v>920</v>
      </c>
      <c r="L69" s="15">
        <v>958</v>
      </c>
      <c r="M69" s="15">
        <v>956</v>
      </c>
      <c r="N69" s="11"/>
      <c r="O69" s="15">
        <v>958</v>
      </c>
      <c r="P69" s="15">
        <v>958</v>
      </c>
      <c r="Q69" s="15">
        <v>958</v>
      </c>
    </row>
    <row r="70" spans="1:17" ht="12.75">
      <c r="A70" s="38">
        <v>53</v>
      </c>
      <c r="B70" s="13" t="s">
        <v>271</v>
      </c>
      <c r="C70" s="14"/>
      <c r="D70" s="14"/>
      <c r="E70" s="14"/>
      <c r="F70" s="15"/>
      <c r="G70" s="15"/>
      <c r="H70" s="15"/>
      <c r="I70" s="14"/>
      <c r="J70" s="15">
        <v>3000</v>
      </c>
      <c r="K70" s="15">
        <v>2854</v>
      </c>
      <c r="L70" s="15">
        <v>3150</v>
      </c>
      <c r="M70" s="15">
        <v>3000</v>
      </c>
      <c r="N70" s="11"/>
      <c r="O70" s="15">
        <v>3000</v>
      </c>
      <c r="P70" s="15">
        <v>3000</v>
      </c>
      <c r="Q70" s="15">
        <v>3000</v>
      </c>
    </row>
    <row r="71" spans="1:17" ht="12.75">
      <c r="A71" s="38">
        <v>54</v>
      </c>
      <c r="B71" s="13" t="s">
        <v>300</v>
      </c>
      <c r="C71" s="14"/>
      <c r="D71" s="14"/>
      <c r="E71" s="14"/>
      <c r="F71" s="15"/>
      <c r="G71" s="15"/>
      <c r="H71" s="15"/>
      <c r="I71" s="14"/>
      <c r="J71" s="15">
        <v>0</v>
      </c>
      <c r="K71" s="15">
        <v>0</v>
      </c>
      <c r="L71" s="15">
        <v>0</v>
      </c>
      <c r="M71" s="15">
        <v>276</v>
      </c>
      <c r="N71" s="11"/>
      <c r="O71" s="15">
        <v>0</v>
      </c>
      <c r="P71" s="15">
        <v>0</v>
      </c>
      <c r="Q71" s="15">
        <v>0</v>
      </c>
    </row>
    <row r="72" spans="1:17" ht="12.75">
      <c r="A72" s="38">
        <v>55</v>
      </c>
      <c r="B72" s="13" t="s">
        <v>106</v>
      </c>
      <c r="C72" s="14"/>
      <c r="D72" s="14"/>
      <c r="E72" s="14"/>
      <c r="F72" s="15"/>
      <c r="G72" s="15"/>
      <c r="H72" s="15"/>
      <c r="I72" s="14"/>
      <c r="J72" s="15">
        <v>600</v>
      </c>
      <c r="K72" s="15">
        <v>200</v>
      </c>
      <c r="L72" s="15">
        <v>100</v>
      </c>
      <c r="M72" s="15">
        <v>0</v>
      </c>
      <c r="N72" s="11"/>
      <c r="O72" s="15">
        <v>100</v>
      </c>
      <c r="P72" s="15">
        <v>100</v>
      </c>
      <c r="Q72" s="15">
        <v>100</v>
      </c>
    </row>
    <row r="73" spans="1:17" ht="12.75">
      <c r="A73" s="38">
        <v>56</v>
      </c>
      <c r="B73" s="13" t="s">
        <v>196</v>
      </c>
      <c r="C73" s="14">
        <v>7200</v>
      </c>
      <c r="D73" s="14">
        <v>7200</v>
      </c>
      <c r="E73" s="14">
        <v>7200</v>
      </c>
      <c r="F73" s="15">
        <v>239</v>
      </c>
      <c r="G73" s="15">
        <v>270</v>
      </c>
      <c r="H73" s="15">
        <v>200</v>
      </c>
      <c r="I73" s="14">
        <v>169</v>
      </c>
      <c r="J73" s="15">
        <v>631</v>
      </c>
      <c r="K73" s="15">
        <v>900</v>
      </c>
      <c r="L73" s="15">
        <v>880</v>
      </c>
      <c r="M73" s="15">
        <v>869</v>
      </c>
      <c r="N73" s="11"/>
      <c r="O73" s="15">
        <v>880</v>
      </c>
      <c r="P73" s="15">
        <v>880</v>
      </c>
      <c r="Q73" s="15">
        <v>880</v>
      </c>
    </row>
    <row r="74" spans="1:17" ht="12.75">
      <c r="A74" s="38">
        <v>57</v>
      </c>
      <c r="B74" s="13" t="s">
        <v>175</v>
      </c>
      <c r="C74" s="15">
        <v>0</v>
      </c>
      <c r="D74" s="15"/>
      <c r="E74" s="15">
        <v>0</v>
      </c>
      <c r="F74" s="15"/>
      <c r="G74" s="15">
        <v>0</v>
      </c>
      <c r="H74" s="15"/>
      <c r="I74" s="15">
        <v>235</v>
      </c>
      <c r="J74" s="15">
        <v>535</v>
      </c>
      <c r="K74" s="15">
        <v>436</v>
      </c>
      <c r="L74" s="15">
        <v>450</v>
      </c>
      <c r="M74" s="15">
        <v>428</v>
      </c>
      <c r="N74" s="11"/>
      <c r="O74" s="15">
        <v>300</v>
      </c>
      <c r="P74" s="15">
        <v>300</v>
      </c>
      <c r="Q74" s="15">
        <v>300</v>
      </c>
    </row>
    <row r="75" spans="1:17" ht="12.75">
      <c r="A75" s="38"/>
      <c r="B75" s="16" t="s">
        <v>42</v>
      </c>
      <c r="C75" s="17">
        <f aca="true" t="shared" si="4" ref="C75:I75">SUM(C69:C74)</f>
        <v>26800</v>
      </c>
      <c r="D75" s="17">
        <f t="shared" si="4"/>
        <v>26800</v>
      </c>
      <c r="E75" s="17">
        <f t="shared" si="4"/>
        <v>26800</v>
      </c>
      <c r="F75" s="17">
        <f t="shared" si="4"/>
        <v>890</v>
      </c>
      <c r="G75" s="17">
        <f t="shared" si="4"/>
        <v>921</v>
      </c>
      <c r="H75" s="17">
        <f t="shared" si="4"/>
        <v>851</v>
      </c>
      <c r="I75" s="17">
        <f t="shared" si="4"/>
        <v>972</v>
      </c>
      <c r="J75" s="17">
        <f>SUM(J69:J73:J74)</f>
        <v>5434</v>
      </c>
      <c r="K75" s="17">
        <f>SUM(K69:K73:K74)</f>
        <v>5310</v>
      </c>
      <c r="L75" s="17">
        <f>SUM(L69:L73:L74)</f>
        <v>5538</v>
      </c>
      <c r="M75" s="17">
        <f>SUM(M69:M73:M74)</f>
        <v>5529</v>
      </c>
      <c r="N75" s="11"/>
      <c r="O75" s="17">
        <f>SUM(O69:O73:O74)</f>
        <v>5238</v>
      </c>
      <c r="P75" s="17">
        <f>SUM(P69:P73:P74)</f>
        <v>5238</v>
      </c>
      <c r="Q75" s="17">
        <f>SUM(Q69:Q73:Q74)</f>
        <v>5238</v>
      </c>
    </row>
    <row r="76" spans="1:17" ht="12.75">
      <c r="A76" s="38">
        <v>58</v>
      </c>
      <c r="B76" s="16" t="s">
        <v>261</v>
      </c>
      <c r="C76" s="17"/>
      <c r="D76" s="17"/>
      <c r="E76" s="17"/>
      <c r="F76" s="17"/>
      <c r="G76" s="17"/>
      <c r="H76" s="17"/>
      <c r="I76" s="17"/>
      <c r="J76" s="17">
        <v>0</v>
      </c>
      <c r="K76" s="17">
        <v>0</v>
      </c>
      <c r="L76" s="17">
        <v>0</v>
      </c>
      <c r="M76" s="17">
        <v>1245</v>
      </c>
      <c r="N76" s="11"/>
      <c r="O76" s="17">
        <v>0</v>
      </c>
      <c r="P76" s="17">
        <v>0</v>
      </c>
      <c r="Q76" s="17">
        <v>0</v>
      </c>
    </row>
    <row r="77" spans="1:17" ht="12.75" customHeight="1">
      <c r="A77" s="109"/>
      <c r="B77" s="104"/>
      <c r="C77" s="105" t="s">
        <v>76</v>
      </c>
      <c r="D77" s="105" t="s">
        <v>77</v>
      </c>
      <c r="E77" s="105" t="s">
        <v>78</v>
      </c>
      <c r="F77" s="105"/>
      <c r="G77" s="105" t="s">
        <v>79</v>
      </c>
      <c r="H77" s="105" t="s">
        <v>80</v>
      </c>
      <c r="I77" s="105" t="s">
        <v>86</v>
      </c>
      <c r="J77" s="100" t="s">
        <v>259</v>
      </c>
      <c r="K77" s="100" t="s">
        <v>282</v>
      </c>
      <c r="L77" s="100" t="s">
        <v>284</v>
      </c>
      <c r="M77" s="100" t="s">
        <v>283</v>
      </c>
      <c r="N77" s="100" t="s">
        <v>154</v>
      </c>
      <c r="O77" s="100" t="s">
        <v>289</v>
      </c>
      <c r="P77" s="100" t="s">
        <v>285</v>
      </c>
      <c r="Q77" s="100" t="s">
        <v>286</v>
      </c>
    </row>
    <row r="78" spans="1:17" ht="32.25" customHeight="1">
      <c r="A78" s="110"/>
      <c r="B78" s="104"/>
      <c r="C78" s="105"/>
      <c r="D78" s="105"/>
      <c r="E78" s="105"/>
      <c r="F78" s="105"/>
      <c r="G78" s="105"/>
      <c r="H78" s="105"/>
      <c r="I78" s="105"/>
      <c r="J78" s="101"/>
      <c r="K78" s="101"/>
      <c r="L78" s="101"/>
      <c r="M78" s="101"/>
      <c r="N78" s="101"/>
      <c r="O78" s="101"/>
      <c r="P78" s="101"/>
      <c r="Q78" s="101"/>
    </row>
    <row r="79" spans="1:17" ht="12.75">
      <c r="A79" s="96"/>
      <c r="B79" s="97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1"/>
      <c r="O79" s="95"/>
      <c r="P79" s="95"/>
      <c r="Q79" s="95"/>
    </row>
    <row r="80" spans="1:17" ht="12.75">
      <c r="A80" s="38">
        <v>59</v>
      </c>
      <c r="B80" s="13" t="s">
        <v>278</v>
      </c>
      <c r="C80" s="14">
        <v>33156</v>
      </c>
      <c r="D80" s="14">
        <v>33156</v>
      </c>
      <c r="E80" s="14">
        <v>33156</v>
      </c>
      <c r="F80" s="14">
        <v>1100</v>
      </c>
      <c r="G80" s="14">
        <v>1122</v>
      </c>
      <c r="H80" s="14">
        <v>1122</v>
      </c>
      <c r="I80" s="14">
        <v>1103</v>
      </c>
      <c r="J80" s="14">
        <v>1420</v>
      </c>
      <c r="K80" s="14">
        <v>2007</v>
      </c>
      <c r="L80" s="14">
        <v>1706</v>
      </c>
      <c r="M80" s="14">
        <v>2222</v>
      </c>
      <c r="N80" s="11"/>
      <c r="O80" s="14">
        <v>2222</v>
      </c>
      <c r="P80" s="14">
        <v>2222</v>
      </c>
      <c r="Q80" s="14">
        <v>2222</v>
      </c>
    </row>
    <row r="81" spans="1:17" ht="12.75">
      <c r="A81" s="38">
        <v>60</v>
      </c>
      <c r="B81" s="13" t="s">
        <v>222</v>
      </c>
      <c r="C81" s="14">
        <v>8735</v>
      </c>
      <c r="D81" s="14">
        <v>8644</v>
      </c>
      <c r="E81" s="14">
        <v>8644</v>
      </c>
      <c r="F81" s="15">
        <v>287</v>
      </c>
      <c r="G81" s="15">
        <v>300</v>
      </c>
      <c r="H81" s="15">
        <v>300</v>
      </c>
      <c r="I81" s="14">
        <v>355</v>
      </c>
      <c r="J81" s="15">
        <v>239</v>
      </c>
      <c r="K81" s="15">
        <v>0</v>
      </c>
      <c r="L81" s="15">
        <v>333</v>
      </c>
      <c r="M81" s="15">
        <v>0</v>
      </c>
      <c r="N81" s="11"/>
      <c r="O81" s="15">
        <v>0</v>
      </c>
      <c r="P81" s="15">
        <v>0</v>
      </c>
      <c r="Q81" s="15">
        <v>0</v>
      </c>
    </row>
    <row r="82" spans="1:17" ht="12.75">
      <c r="A82" s="38">
        <v>61</v>
      </c>
      <c r="B82" s="13" t="s">
        <v>301</v>
      </c>
      <c r="C82" s="14"/>
      <c r="D82" s="14"/>
      <c r="E82" s="14"/>
      <c r="F82" s="15"/>
      <c r="G82" s="15"/>
      <c r="H82" s="15"/>
      <c r="I82" s="14"/>
      <c r="J82" s="15"/>
      <c r="K82" s="15"/>
      <c r="L82" s="15"/>
      <c r="M82" s="15">
        <v>3694</v>
      </c>
      <c r="N82" s="11"/>
      <c r="O82" s="15">
        <v>0</v>
      </c>
      <c r="P82" s="15">
        <v>0</v>
      </c>
      <c r="Q82" s="15">
        <v>0</v>
      </c>
    </row>
    <row r="83" spans="1:17" ht="12.75">
      <c r="A83" s="38">
        <v>62</v>
      </c>
      <c r="B83" s="13" t="s">
        <v>156</v>
      </c>
      <c r="C83" s="14"/>
      <c r="D83" s="14"/>
      <c r="E83" s="14"/>
      <c r="F83" s="15"/>
      <c r="G83" s="15"/>
      <c r="H83" s="15"/>
      <c r="I83" s="14"/>
      <c r="J83" s="15">
        <v>310</v>
      </c>
      <c r="K83" s="15">
        <v>500</v>
      </c>
      <c r="L83" s="15">
        <v>300</v>
      </c>
      <c r="M83" s="15">
        <v>282</v>
      </c>
      <c r="N83" s="11"/>
      <c r="O83" s="15">
        <v>200</v>
      </c>
      <c r="P83" s="15">
        <v>200</v>
      </c>
      <c r="Q83" s="15">
        <v>200</v>
      </c>
    </row>
    <row r="84" spans="1:17" ht="12.75">
      <c r="A84" s="38"/>
      <c r="B84" s="16" t="s">
        <v>43</v>
      </c>
      <c r="C84" s="17">
        <f aca="true" t="shared" si="5" ref="C84:I84">SUM(C80:C81)</f>
        <v>41891</v>
      </c>
      <c r="D84" s="17">
        <f t="shared" si="5"/>
        <v>41800</v>
      </c>
      <c r="E84" s="17">
        <f t="shared" si="5"/>
        <v>41800</v>
      </c>
      <c r="F84" s="17">
        <f t="shared" si="5"/>
        <v>1387</v>
      </c>
      <c r="G84" s="17">
        <f t="shared" si="5"/>
        <v>1422</v>
      </c>
      <c r="H84" s="17">
        <f t="shared" si="5"/>
        <v>1422</v>
      </c>
      <c r="I84" s="17">
        <f t="shared" si="5"/>
        <v>1458</v>
      </c>
      <c r="J84" s="17">
        <f>SUM(J80:J81:J83)</f>
        <v>1969</v>
      </c>
      <c r="K84" s="17">
        <f>SUM(K80:K81:K83)</f>
        <v>2507</v>
      </c>
      <c r="L84" s="17">
        <f>SUM(L80:L81:L83)</f>
        <v>2339</v>
      </c>
      <c r="M84" s="17">
        <f>SUM(M80:M81:M83)</f>
        <v>6198</v>
      </c>
      <c r="N84" s="11"/>
      <c r="O84" s="17">
        <f>SUM(O80:O81:O83)</f>
        <v>2422</v>
      </c>
      <c r="P84" s="17">
        <f>SUM(P80:P81:P83)</f>
        <v>2422</v>
      </c>
      <c r="Q84" s="17">
        <f>SUM(Q80:Q81:Q83)</f>
        <v>2422</v>
      </c>
    </row>
    <row r="85" spans="1:17" ht="12.75">
      <c r="A85" s="38">
        <v>63</v>
      </c>
      <c r="B85" s="13" t="s">
        <v>141</v>
      </c>
      <c r="C85" s="14">
        <v>2343</v>
      </c>
      <c r="D85" s="14">
        <v>2300</v>
      </c>
      <c r="E85" s="14">
        <v>2300</v>
      </c>
      <c r="F85" s="15">
        <v>77</v>
      </c>
      <c r="G85" s="15">
        <v>80</v>
      </c>
      <c r="H85" s="15">
        <v>80</v>
      </c>
      <c r="I85" s="14">
        <v>83</v>
      </c>
      <c r="J85" s="15">
        <v>68</v>
      </c>
      <c r="K85" s="15">
        <v>66</v>
      </c>
      <c r="L85" s="15">
        <v>66</v>
      </c>
      <c r="M85" s="15">
        <v>66</v>
      </c>
      <c r="N85" s="11"/>
      <c r="O85" s="15">
        <v>66</v>
      </c>
      <c r="P85" s="15">
        <v>66</v>
      </c>
      <c r="Q85" s="15">
        <v>66</v>
      </c>
    </row>
    <row r="86" spans="1:17" ht="12.75">
      <c r="A86" s="38">
        <v>64</v>
      </c>
      <c r="B86" s="13" t="s">
        <v>197</v>
      </c>
      <c r="C86" s="14"/>
      <c r="D86" s="14"/>
      <c r="E86" s="14"/>
      <c r="F86" s="15"/>
      <c r="G86" s="15"/>
      <c r="H86" s="15"/>
      <c r="I86" s="14"/>
      <c r="J86" s="15">
        <v>509</v>
      </c>
      <c r="K86" s="15">
        <v>14</v>
      </c>
      <c r="L86" s="15">
        <v>2000</v>
      </c>
      <c r="M86" s="15">
        <v>388</v>
      </c>
      <c r="N86" s="11"/>
      <c r="O86" s="15">
        <v>1800</v>
      </c>
      <c r="P86" s="15">
        <v>1800</v>
      </c>
      <c r="Q86" s="15">
        <v>1800</v>
      </c>
    </row>
    <row r="87" spans="1:17" ht="12.75">
      <c r="A87" s="38">
        <v>65</v>
      </c>
      <c r="B87" s="13" t="s">
        <v>122</v>
      </c>
      <c r="C87" s="14"/>
      <c r="D87" s="14"/>
      <c r="E87" s="14"/>
      <c r="F87" s="15"/>
      <c r="G87" s="15"/>
      <c r="H87" s="15"/>
      <c r="I87" s="14"/>
      <c r="J87" s="15">
        <v>201</v>
      </c>
      <c r="K87" s="15">
        <v>201</v>
      </c>
      <c r="L87" s="15">
        <v>201</v>
      </c>
      <c r="M87" s="15">
        <v>201</v>
      </c>
      <c r="N87" s="11"/>
      <c r="O87" s="15">
        <v>201</v>
      </c>
      <c r="P87" s="15">
        <v>201</v>
      </c>
      <c r="Q87" s="15">
        <v>201</v>
      </c>
    </row>
    <row r="88" spans="1:17" ht="12.75">
      <c r="A88" s="38">
        <v>66</v>
      </c>
      <c r="B88" s="66" t="s">
        <v>279</v>
      </c>
      <c r="C88" s="14"/>
      <c r="D88" s="14"/>
      <c r="E88" s="14"/>
      <c r="F88" s="15"/>
      <c r="G88" s="15"/>
      <c r="H88" s="15"/>
      <c r="I88" s="14"/>
      <c r="J88" s="15">
        <v>2282</v>
      </c>
      <c r="K88" s="15">
        <v>0</v>
      </c>
      <c r="L88" s="68">
        <v>1000</v>
      </c>
      <c r="M88" s="15">
        <v>543</v>
      </c>
      <c r="N88" s="11"/>
      <c r="O88" s="68">
        <v>1500</v>
      </c>
      <c r="P88" s="68">
        <v>500</v>
      </c>
      <c r="Q88" s="68">
        <v>500</v>
      </c>
    </row>
    <row r="89" spans="1:17" ht="12.75">
      <c r="A89" s="38">
        <v>67</v>
      </c>
      <c r="B89" s="13" t="s">
        <v>176</v>
      </c>
      <c r="C89" s="14">
        <v>43000</v>
      </c>
      <c r="D89" s="14">
        <v>20000</v>
      </c>
      <c r="E89" s="14">
        <v>43000</v>
      </c>
      <c r="F89" s="14">
        <v>1427</v>
      </c>
      <c r="G89" s="15">
        <v>800</v>
      </c>
      <c r="H89" s="15">
        <v>800</v>
      </c>
      <c r="I89" s="14">
        <v>1964</v>
      </c>
      <c r="J89" s="14">
        <v>980</v>
      </c>
      <c r="K89" s="14">
        <v>524</v>
      </c>
      <c r="L89" s="14">
        <v>0</v>
      </c>
      <c r="M89" s="14">
        <v>2270</v>
      </c>
      <c r="N89" s="11"/>
      <c r="O89" s="14">
        <v>0</v>
      </c>
      <c r="P89" s="14">
        <v>0</v>
      </c>
      <c r="Q89" s="14">
        <v>0</v>
      </c>
    </row>
    <row r="90" spans="1:17" ht="12.75">
      <c r="A90" s="38">
        <v>68</v>
      </c>
      <c r="B90" s="13" t="s">
        <v>177</v>
      </c>
      <c r="C90" s="14"/>
      <c r="D90" s="14"/>
      <c r="E90" s="14"/>
      <c r="F90" s="14"/>
      <c r="G90" s="15"/>
      <c r="H90" s="15"/>
      <c r="I90" s="14"/>
      <c r="J90" s="14">
        <v>2358</v>
      </c>
      <c r="K90" s="14">
        <v>3910</v>
      </c>
      <c r="L90" s="14">
        <v>4000</v>
      </c>
      <c r="M90" s="14">
        <v>1355</v>
      </c>
      <c r="N90" s="11"/>
      <c r="O90" s="14">
        <v>2000</v>
      </c>
      <c r="P90" s="14">
        <v>2000</v>
      </c>
      <c r="Q90" s="14">
        <v>2000</v>
      </c>
    </row>
    <row r="91" spans="1:17" ht="12.75">
      <c r="A91" s="38"/>
      <c r="B91" s="16" t="s">
        <v>44</v>
      </c>
      <c r="C91" s="17">
        <f aca="true" t="shared" si="6" ref="C91:I91">SUM(C85:C89)</f>
        <v>45343</v>
      </c>
      <c r="D91" s="17">
        <f t="shared" si="6"/>
        <v>22300</v>
      </c>
      <c r="E91" s="17">
        <f t="shared" si="6"/>
        <v>45300</v>
      </c>
      <c r="F91" s="17">
        <f t="shared" si="6"/>
        <v>1504</v>
      </c>
      <c r="G91" s="17">
        <f t="shared" si="6"/>
        <v>880</v>
      </c>
      <c r="H91" s="17">
        <f t="shared" si="6"/>
        <v>880</v>
      </c>
      <c r="I91" s="17">
        <f t="shared" si="6"/>
        <v>2047</v>
      </c>
      <c r="J91" s="17">
        <f>SUM(J85:J90)</f>
        <v>6398</v>
      </c>
      <c r="K91" s="17">
        <f>SUM(K85:K90)</f>
        <v>4715</v>
      </c>
      <c r="L91" s="17">
        <f>SUM(L85:L90)</f>
        <v>7267</v>
      </c>
      <c r="M91" s="17">
        <f>SUM(M85:M90)</f>
        <v>4823</v>
      </c>
      <c r="N91" s="11"/>
      <c r="O91" s="17">
        <f>SUM(O85:O90)</f>
        <v>5567</v>
      </c>
      <c r="P91" s="17">
        <f>SUM(P85:P90)</f>
        <v>4567</v>
      </c>
      <c r="Q91" s="17">
        <f>SUM(Q85:Q90)</f>
        <v>4567</v>
      </c>
    </row>
    <row r="92" spans="1:17" ht="12.75">
      <c r="A92" s="38">
        <v>69</v>
      </c>
      <c r="B92" s="13" t="s">
        <v>315</v>
      </c>
      <c r="C92" s="14">
        <v>260310</v>
      </c>
      <c r="D92" s="14">
        <v>450000</v>
      </c>
      <c r="E92" s="14">
        <v>350000</v>
      </c>
      <c r="F92" s="14">
        <v>11618</v>
      </c>
      <c r="G92" s="14">
        <v>12530</v>
      </c>
      <c r="H92" s="14">
        <v>12530</v>
      </c>
      <c r="I92" s="14">
        <v>12899</v>
      </c>
      <c r="J92" s="14">
        <v>17298</v>
      </c>
      <c r="K92" s="14">
        <v>16062</v>
      </c>
      <c r="L92" s="14">
        <v>20093</v>
      </c>
      <c r="M92" s="14">
        <v>11124</v>
      </c>
      <c r="N92" s="11"/>
      <c r="O92" s="14">
        <v>31428</v>
      </c>
      <c r="P92" s="14">
        <v>31428</v>
      </c>
      <c r="Q92" s="14">
        <v>31428</v>
      </c>
    </row>
    <row r="93" spans="1:17" ht="12.75">
      <c r="A93" s="38">
        <v>70</v>
      </c>
      <c r="B93" s="13" t="s">
        <v>71</v>
      </c>
      <c r="C93" s="15"/>
      <c r="D93" s="15"/>
      <c r="E93" s="15"/>
      <c r="F93" s="15"/>
      <c r="G93" s="15"/>
      <c r="H93" s="15"/>
      <c r="I93" s="15">
        <v>5464</v>
      </c>
      <c r="J93" s="14">
        <v>5326</v>
      </c>
      <c r="K93" s="14">
        <v>5134</v>
      </c>
      <c r="L93" s="14">
        <v>0</v>
      </c>
      <c r="M93" s="14">
        <v>4867</v>
      </c>
      <c r="N93" s="11"/>
      <c r="O93" s="14">
        <v>0</v>
      </c>
      <c r="P93" s="14">
        <v>0</v>
      </c>
      <c r="Q93" s="14">
        <v>0</v>
      </c>
    </row>
    <row r="94" spans="1:17" ht="12.75">
      <c r="A94" s="38">
        <v>71</v>
      </c>
      <c r="B94" s="13" t="s">
        <v>120</v>
      </c>
      <c r="C94" s="15"/>
      <c r="D94" s="15"/>
      <c r="E94" s="15"/>
      <c r="F94" s="15"/>
      <c r="G94" s="15"/>
      <c r="H94" s="15"/>
      <c r="I94" s="15">
        <v>117</v>
      </c>
      <c r="J94" s="15">
        <v>1517</v>
      </c>
      <c r="K94" s="15">
        <v>2054</v>
      </c>
      <c r="L94" s="15">
        <v>0</v>
      </c>
      <c r="M94" s="15">
        <v>0</v>
      </c>
      <c r="N94" s="11"/>
      <c r="O94" s="15">
        <v>0</v>
      </c>
      <c r="P94" s="15">
        <v>0</v>
      </c>
      <c r="Q94" s="15">
        <v>0</v>
      </c>
    </row>
    <row r="95" spans="1:17" ht="12.75">
      <c r="A95" s="38">
        <v>72</v>
      </c>
      <c r="B95" s="13" t="s">
        <v>302</v>
      </c>
      <c r="C95" s="15"/>
      <c r="D95" s="15"/>
      <c r="E95" s="15"/>
      <c r="F95" s="15"/>
      <c r="G95" s="15"/>
      <c r="H95" s="15"/>
      <c r="I95" s="15"/>
      <c r="J95" s="15">
        <v>1500</v>
      </c>
      <c r="K95" s="15">
        <v>0</v>
      </c>
      <c r="L95" s="15">
        <v>0</v>
      </c>
      <c r="M95" s="15">
        <v>2000</v>
      </c>
      <c r="N95" s="11"/>
      <c r="O95" s="15">
        <v>1000</v>
      </c>
      <c r="P95" s="15">
        <v>0</v>
      </c>
      <c r="Q95" s="15">
        <v>0</v>
      </c>
    </row>
    <row r="96" spans="1:17" ht="12.75">
      <c r="A96" s="38">
        <v>73</v>
      </c>
      <c r="B96" s="13" t="s">
        <v>303</v>
      </c>
      <c r="C96" s="14">
        <v>21690</v>
      </c>
      <c r="D96" s="14">
        <v>13300</v>
      </c>
      <c r="E96" s="14">
        <v>13300</v>
      </c>
      <c r="F96" s="15">
        <v>441</v>
      </c>
      <c r="G96" s="15">
        <v>630</v>
      </c>
      <c r="H96" s="15">
        <v>0</v>
      </c>
      <c r="I96" s="14">
        <v>416</v>
      </c>
      <c r="J96" s="15">
        <v>1223</v>
      </c>
      <c r="K96" s="15">
        <v>0</v>
      </c>
      <c r="L96" s="15">
        <v>500</v>
      </c>
      <c r="M96" s="15">
        <v>6087</v>
      </c>
      <c r="N96" s="11"/>
      <c r="O96" s="15">
        <v>3000</v>
      </c>
      <c r="P96" s="15">
        <v>500</v>
      </c>
      <c r="Q96" s="15">
        <v>500</v>
      </c>
    </row>
    <row r="97" spans="1:17" ht="12.75">
      <c r="A97" s="38"/>
      <c r="B97" s="16" t="s">
        <v>46</v>
      </c>
      <c r="C97" s="17">
        <f aca="true" t="shared" si="7" ref="C97:K97">SUM(C92:C96)</f>
        <v>282000</v>
      </c>
      <c r="D97" s="17">
        <f t="shared" si="7"/>
        <v>463300</v>
      </c>
      <c r="E97" s="17">
        <f t="shared" si="7"/>
        <v>363300</v>
      </c>
      <c r="F97" s="17">
        <f t="shared" si="7"/>
        <v>12059</v>
      </c>
      <c r="G97" s="17">
        <f t="shared" si="7"/>
        <v>13160</v>
      </c>
      <c r="H97" s="17">
        <f t="shared" si="7"/>
        <v>12530</v>
      </c>
      <c r="I97" s="17">
        <f t="shared" si="7"/>
        <v>18896</v>
      </c>
      <c r="J97" s="17">
        <f>SUM(J92:J96)</f>
        <v>26864</v>
      </c>
      <c r="K97" s="17">
        <f t="shared" si="7"/>
        <v>23250</v>
      </c>
      <c r="L97" s="17">
        <f>SUM(L92:L96)</f>
        <v>20593</v>
      </c>
      <c r="M97" s="17">
        <f>SUM(M92:M96)</f>
        <v>24078</v>
      </c>
      <c r="N97" s="11"/>
      <c r="O97" s="17">
        <f>SUM(O92:O96)</f>
        <v>35428</v>
      </c>
      <c r="P97" s="17">
        <f>SUM(P92:P96)</f>
        <v>31928</v>
      </c>
      <c r="Q97" s="17">
        <f>SUM(Q92:Q96)</f>
        <v>31928</v>
      </c>
    </row>
    <row r="98" spans="1:17" ht="12.75">
      <c r="A98" s="38">
        <v>74</v>
      </c>
      <c r="B98" s="16" t="s">
        <v>304</v>
      </c>
      <c r="C98" s="17"/>
      <c r="D98" s="17"/>
      <c r="E98" s="17"/>
      <c r="F98" s="17"/>
      <c r="G98" s="17"/>
      <c r="H98" s="17"/>
      <c r="I98" s="17"/>
      <c r="J98" s="17">
        <v>1790</v>
      </c>
      <c r="K98" s="17">
        <v>663</v>
      </c>
      <c r="L98" s="17">
        <v>0</v>
      </c>
      <c r="M98" s="17">
        <v>260</v>
      </c>
      <c r="N98" s="11"/>
      <c r="O98" s="17">
        <v>0</v>
      </c>
      <c r="P98" s="17">
        <v>0</v>
      </c>
      <c r="Q98" s="17">
        <v>0</v>
      </c>
    </row>
    <row r="99" spans="1:17" ht="12.75">
      <c r="A99" s="38">
        <v>75</v>
      </c>
      <c r="B99" s="13" t="s">
        <v>102</v>
      </c>
      <c r="C99" s="20"/>
      <c r="D99" s="20"/>
      <c r="E99" s="20"/>
      <c r="F99" s="20"/>
      <c r="G99" s="20"/>
      <c r="H99" s="20"/>
      <c r="I99" s="20">
        <v>0</v>
      </c>
      <c r="J99" s="14">
        <v>1</v>
      </c>
      <c r="K99" s="14">
        <v>1</v>
      </c>
      <c r="L99" s="14">
        <v>1</v>
      </c>
      <c r="M99" s="14">
        <v>1</v>
      </c>
      <c r="N99" s="11"/>
      <c r="O99" s="14">
        <v>1</v>
      </c>
      <c r="P99" s="14">
        <v>1</v>
      </c>
      <c r="Q99" s="14">
        <v>1</v>
      </c>
    </row>
    <row r="100" spans="1:17" ht="12.75">
      <c r="A100" s="38">
        <v>76</v>
      </c>
      <c r="B100" s="13" t="s">
        <v>178</v>
      </c>
      <c r="C100" s="15"/>
      <c r="D100" s="15"/>
      <c r="E100" s="15"/>
      <c r="F100" s="15"/>
      <c r="G100" s="15"/>
      <c r="H100" s="15"/>
      <c r="I100" s="15">
        <v>30226</v>
      </c>
      <c r="J100" s="14">
        <v>13692</v>
      </c>
      <c r="K100" s="14">
        <v>15641</v>
      </c>
      <c r="L100" s="14">
        <v>1485</v>
      </c>
      <c r="M100" s="14">
        <v>1349</v>
      </c>
      <c r="N100" s="11"/>
      <c r="O100" s="14">
        <v>0</v>
      </c>
      <c r="P100" s="14">
        <v>0</v>
      </c>
      <c r="Q100" s="14">
        <v>0</v>
      </c>
    </row>
    <row r="101" spans="1:17" ht="12.75">
      <c r="A101" s="38">
        <v>77</v>
      </c>
      <c r="B101" s="13" t="s">
        <v>161</v>
      </c>
      <c r="C101" s="15"/>
      <c r="D101" s="15"/>
      <c r="E101" s="15"/>
      <c r="F101" s="15"/>
      <c r="G101" s="15"/>
      <c r="H101" s="15"/>
      <c r="I101" s="15">
        <v>0</v>
      </c>
      <c r="J101" s="14">
        <v>995</v>
      </c>
      <c r="K101" s="14">
        <v>456</v>
      </c>
      <c r="L101" s="14">
        <v>0</v>
      </c>
      <c r="M101" s="14">
        <v>29</v>
      </c>
      <c r="N101" s="11"/>
      <c r="O101" s="14">
        <v>0</v>
      </c>
      <c r="P101" s="14">
        <v>0</v>
      </c>
      <c r="Q101" s="14">
        <v>0</v>
      </c>
    </row>
    <row r="102" spans="1:17" ht="12.75">
      <c r="A102" s="38">
        <v>78</v>
      </c>
      <c r="B102" s="13" t="s">
        <v>230</v>
      </c>
      <c r="C102" s="15"/>
      <c r="D102" s="15"/>
      <c r="E102" s="15"/>
      <c r="F102" s="15"/>
      <c r="G102" s="15"/>
      <c r="H102" s="15"/>
      <c r="I102" s="15"/>
      <c r="J102" s="14">
        <v>2196</v>
      </c>
      <c r="K102" s="14">
        <v>0</v>
      </c>
      <c r="L102" s="14">
        <v>0</v>
      </c>
      <c r="M102" s="14">
        <v>0</v>
      </c>
      <c r="N102" s="11"/>
      <c r="O102" s="14">
        <v>0</v>
      </c>
      <c r="P102" s="14">
        <v>0</v>
      </c>
      <c r="Q102" s="14">
        <v>0</v>
      </c>
    </row>
    <row r="103" spans="1:17" ht="12.75">
      <c r="A103" s="38">
        <v>79</v>
      </c>
      <c r="B103" s="13" t="s">
        <v>162</v>
      </c>
      <c r="C103" s="14">
        <v>23000</v>
      </c>
      <c r="D103" s="14">
        <v>98000</v>
      </c>
      <c r="E103" s="14">
        <v>88000</v>
      </c>
      <c r="F103" s="14">
        <v>2921</v>
      </c>
      <c r="G103" s="14">
        <v>1975</v>
      </c>
      <c r="H103" s="14">
        <v>1600</v>
      </c>
      <c r="I103" s="15">
        <v>332</v>
      </c>
      <c r="J103" s="14">
        <v>0</v>
      </c>
      <c r="K103" s="14">
        <v>0</v>
      </c>
      <c r="L103" s="14">
        <v>0</v>
      </c>
      <c r="M103" s="14">
        <v>0</v>
      </c>
      <c r="N103" s="11"/>
      <c r="O103" s="14">
        <v>800</v>
      </c>
      <c r="P103" s="14">
        <v>0</v>
      </c>
      <c r="Q103" s="14">
        <v>0</v>
      </c>
    </row>
    <row r="104" spans="1:17" ht="12.75">
      <c r="A104" s="38"/>
      <c r="B104" s="16" t="s">
        <v>89</v>
      </c>
      <c r="C104" s="17">
        <f aca="true" t="shared" si="8" ref="C104:K104">SUM(C99:C103)</f>
        <v>23000</v>
      </c>
      <c r="D104" s="17">
        <f t="shared" si="8"/>
        <v>98000</v>
      </c>
      <c r="E104" s="17">
        <f t="shared" si="8"/>
        <v>88000</v>
      </c>
      <c r="F104" s="17">
        <f t="shared" si="8"/>
        <v>2921</v>
      </c>
      <c r="G104" s="17">
        <f t="shared" si="8"/>
        <v>1975</v>
      </c>
      <c r="H104" s="17">
        <f t="shared" si="8"/>
        <v>1600</v>
      </c>
      <c r="I104" s="17">
        <f t="shared" si="8"/>
        <v>30558</v>
      </c>
      <c r="J104" s="17">
        <f>SUM(J99:J103)</f>
        <v>16884</v>
      </c>
      <c r="K104" s="17">
        <f t="shared" si="8"/>
        <v>16098</v>
      </c>
      <c r="L104" s="17">
        <f>SUM(L99:L103)</f>
        <v>1486</v>
      </c>
      <c r="M104" s="17">
        <f>SUM(M99:M103)</f>
        <v>1379</v>
      </c>
      <c r="N104" s="11"/>
      <c r="O104" s="17">
        <f>SUM(O99:O103)</f>
        <v>801</v>
      </c>
      <c r="P104" s="17">
        <f>SUM(P99:P103)</f>
        <v>1</v>
      </c>
      <c r="Q104" s="17">
        <f>SUM(Q99:Q103)</f>
        <v>1</v>
      </c>
    </row>
    <row r="105" spans="1:17" ht="12.75">
      <c r="A105" s="38">
        <v>80</v>
      </c>
      <c r="B105" s="22" t="s">
        <v>140</v>
      </c>
      <c r="C105" s="20"/>
      <c r="D105" s="20"/>
      <c r="E105" s="14">
        <v>16450</v>
      </c>
      <c r="F105" s="15">
        <v>546</v>
      </c>
      <c r="G105" s="15">
        <v>540</v>
      </c>
      <c r="H105" s="15">
        <v>540</v>
      </c>
      <c r="I105" s="14">
        <v>535</v>
      </c>
      <c r="J105" s="15">
        <v>536</v>
      </c>
      <c r="K105" s="15">
        <v>532</v>
      </c>
      <c r="L105" s="15">
        <v>532</v>
      </c>
      <c r="M105" s="15">
        <v>525</v>
      </c>
      <c r="N105" s="11"/>
      <c r="O105" s="15">
        <v>525</v>
      </c>
      <c r="P105" s="15">
        <v>525</v>
      </c>
      <c r="Q105" s="15">
        <v>525</v>
      </c>
    </row>
    <row r="106" spans="1:17" ht="12.75">
      <c r="A106" s="38"/>
      <c r="B106" s="16" t="s">
        <v>66</v>
      </c>
      <c r="C106" s="23"/>
      <c r="D106" s="23"/>
      <c r="E106" s="17">
        <f aca="true" t="shared" si="9" ref="E106:O106">SUM(E105)</f>
        <v>16450</v>
      </c>
      <c r="F106" s="17">
        <f t="shared" si="9"/>
        <v>546</v>
      </c>
      <c r="G106" s="17">
        <f t="shared" si="9"/>
        <v>540</v>
      </c>
      <c r="H106" s="17">
        <f t="shared" si="9"/>
        <v>540</v>
      </c>
      <c r="I106" s="17">
        <f t="shared" si="9"/>
        <v>535</v>
      </c>
      <c r="J106" s="17">
        <f t="shared" si="9"/>
        <v>536</v>
      </c>
      <c r="K106" s="17">
        <f t="shared" si="9"/>
        <v>532</v>
      </c>
      <c r="L106" s="17">
        <f t="shared" si="9"/>
        <v>532</v>
      </c>
      <c r="M106" s="17">
        <f t="shared" si="9"/>
        <v>525</v>
      </c>
      <c r="N106" s="11"/>
      <c r="O106" s="17">
        <f t="shared" si="9"/>
        <v>525</v>
      </c>
      <c r="P106" s="17">
        <f>SUM(P105)</f>
        <v>525</v>
      </c>
      <c r="Q106" s="17">
        <f>SUM(Q105)</f>
        <v>525</v>
      </c>
    </row>
    <row r="107" spans="1:17" ht="12.75">
      <c r="A107" s="38">
        <v>81</v>
      </c>
      <c r="B107" s="13" t="s">
        <v>103</v>
      </c>
      <c r="C107" s="14">
        <v>4000</v>
      </c>
      <c r="D107" s="14">
        <v>16000</v>
      </c>
      <c r="E107" s="14">
        <v>16000</v>
      </c>
      <c r="F107" s="15">
        <v>531</v>
      </c>
      <c r="G107" s="15">
        <v>500</v>
      </c>
      <c r="H107" s="15">
        <v>500</v>
      </c>
      <c r="I107" s="14">
        <v>2932</v>
      </c>
      <c r="J107" s="14">
        <v>2908</v>
      </c>
      <c r="K107" s="14">
        <v>4694</v>
      </c>
      <c r="L107" s="14">
        <v>4000</v>
      </c>
      <c r="M107" s="14">
        <v>1947</v>
      </c>
      <c r="N107" s="11"/>
      <c r="O107" s="14">
        <v>1800</v>
      </c>
      <c r="P107" s="14">
        <v>1800</v>
      </c>
      <c r="Q107" s="14">
        <v>1800</v>
      </c>
    </row>
    <row r="108" spans="1:17" ht="12.75">
      <c r="A108" s="38">
        <v>82</v>
      </c>
      <c r="B108" s="13" t="s">
        <v>90</v>
      </c>
      <c r="C108" s="14"/>
      <c r="D108" s="14"/>
      <c r="E108" s="14"/>
      <c r="F108" s="15"/>
      <c r="G108" s="15"/>
      <c r="H108" s="15"/>
      <c r="I108" s="14">
        <v>0</v>
      </c>
      <c r="J108" s="14">
        <v>14507</v>
      </c>
      <c r="K108" s="14">
        <v>23153</v>
      </c>
      <c r="L108" s="14">
        <v>29839</v>
      </c>
      <c r="M108" s="14">
        <v>20309</v>
      </c>
      <c r="N108" s="11"/>
      <c r="O108" s="14">
        <v>21385</v>
      </c>
      <c r="P108" s="14">
        <v>21385</v>
      </c>
      <c r="Q108" s="14">
        <v>21385</v>
      </c>
    </row>
    <row r="109" spans="1:17" ht="12.75">
      <c r="A109" s="38">
        <v>83</v>
      </c>
      <c r="B109" s="13" t="s">
        <v>142</v>
      </c>
      <c r="C109" s="14">
        <v>25000</v>
      </c>
      <c r="D109" s="14">
        <v>15000</v>
      </c>
      <c r="E109" s="14">
        <v>25000</v>
      </c>
      <c r="F109" s="15">
        <v>830</v>
      </c>
      <c r="G109" s="15">
        <v>280</v>
      </c>
      <c r="H109" s="15">
        <v>280</v>
      </c>
      <c r="I109" s="14">
        <v>1196</v>
      </c>
      <c r="J109" s="15">
        <v>3364</v>
      </c>
      <c r="K109" s="15">
        <v>4094</v>
      </c>
      <c r="L109" s="15">
        <v>3000</v>
      </c>
      <c r="M109" s="15">
        <v>1966</v>
      </c>
      <c r="N109" s="11"/>
      <c r="O109" s="15">
        <v>2000</v>
      </c>
      <c r="P109" s="15">
        <v>2000</v>
      </c>
      <c r="Q109" s="15">
        <v>2000</v>
      </c>
    </row>
    <row r="110" spans="1:17" ht="12.75">
      <c r="A110" s="38">
        <v>84</v>
      </c>
      <c r="B110" s="13" t="s">
        <v>262</v>
      </c>
      <c r="C110" s="15"/>
      <c r="D110" s="15"/>
      <c r="E110" s="15"/>
      <c r="F110" s="15">
        <v>0</v>
      </c>
      <c r="G110" s="15">
        <v>977</v>
      </c>
      <c r="H110" s="15">
        <v>980</v>
      </c>
      <c r="I110" s="15">
        <v>2698</v>
      </c>
      <c r="J110" s="14">
        <v>377</v>
      </c>
      <c r="K110" s="14">
        <v>0</v>
      </c>
      <c r="L110" s="14">
        <v>0</v>
      </c>
      <c r="M110" s="14">
        <v>0</v>
      </c>
      <c r="N110" s="11"/>
      <c r="O110" s="14">
        <v>0</v>
      </c>
      <c r="P110" s="14">
        <v>0</v>
      </c>
      <c r="Q110" s="14">
        <v>0</v>
      </c>
    </row>
    <row r="111" spans="1:17" ht="12.75">
      <c r="A111" s="38">
        <v>85</v>
      </c>
      <c r="B111" s="13" t="s">
        <v>263</v>
      </c>
      <c r="C111" s="15">
        <v>0</v>
      </c>
      <c r="D111" s="15">
        <v>0</v>
      </c>
      <c r="E111" s="14">
        <v>300000</v>
      </c>
      <c r="F111" s="14">
        <v>9958</v>
      </c>
      <c r="G111" s="14">
        <v>2351</v>
      </c>
      <c r="H111" s="14">
        <v>4000</v>
      </c>
      <c r="I111" s="14">
        <v>1316</v>
      </c>
      <c r="J111" s="15">
        <v>1114</v>
      </c>
      <c r="K111" s="15">
        <v>1928</v>
      </c>
      <c r="L111" s="15">
        <v>2006</v>
      </c>
      <c r="M111" s="15">
        <v>1668</v>
      </c>
      <c r="N111" s="11"/>
      <c r="O111" s="15">
        <v>1000</v>
      </c>
      <c r="P111" s="15">
        <v>1000</v>
      </c>
      <c r="Q111" s="15">
        <v>1000</v>
      </c>
    </row>
    <row r="112" spans="1:17" ht="12.75">
      <c r="A112" s="38">
        <v>86</v>
      </c>
      <c r="B112" s="13" t="s">
        <v>199</v>
      </c>
      <c r="C112" s="15"/>
      <c r="D112" s="15"/>
      <c r="E112" s="14"/>
      <c r="F112" s="14"/>
      <c r="G112" s="14"/>
      <c r="H112" s="14"/>
      <c r="I112" s="14"/>
      <c r="J112" s="15">
        <v>2030</v>
      </c>
      <c r="K112" s="15">
        <v>0</v>
      </c>
      <c r="L112" s="15">
        <v>0</v>
      </c>
      <c r="M112" s="15">
        <v>0</v>
      </c>
      <c r="N112" s="11"/>
      <c r="O112" s="15">
        <v>0</v>
      </c>
      <c r="P112" s="15">
        <v>0</v>
      </c>
      <c r="Q112" s="15">
        <v>0</v>
      </c>
    </row>
    <row r="113" spans="1:17" ht="12.75">
      <c r="A113" s="38">
        <v>87</v>
      </c>
      <c r="B113" s="13" t="s">
        <v>143</v>
      </c>
      <c r="C113" s="14">
        <v>6652</v>
      </c>
      <c r="D113" s="14">
        <v>5700</v>
      </c>
      <c r="E113" s="14">
        <v>5700</v>
      </c>
      <c r="F113" s="15">
        <v>189</v>
      </c>
      <c r="G113" s="15">
        <v>208</v>
      </c>
      <c r="H113" s="15">
        <v>208</v>
      </c>
      <c r="I113" s="14">
        <v>163</v>
      </c>
      <c r="J113" s="15">
        <v>147</v>
      </c>
      <c r="K113" s="15">
        <v>144</v>
      </c>
      <c r="L113" s="15">
        <v>144</v>
      </c>
      <c r="M113" s="15">
        <v>144</v>
      </c>
      <c r="N113" s="11"/>
      <c r="O113" s="15">
        <v>144</v>
      </c>
      <c r="P113" s="15">
        <v>144</v>
      </c>
      <c r="Q113" s="15">
        <v>144</v>
      </c>
    </row>
    <row r="114" spans="1:17" ht="12.75">
      <c r="A114" s="38"/>
      <c r="B114" s="16" t="s">
        <v>57</v>
      </c>
      <c r="C114" s="17">
        <f aca="true" t="shared" si="10" ref="C114:K114">SUM(C107:C113)</f>
        <v>35652</v>
      </c>
      <c r="D114" s="17">
        <f t="shared" si="10"/>
        <v>36700</v>
      </c>
      <c r="E114" s="17">
        <f t="shared" si="10"/>
        <v>346700</v>
      </c>
      <c r="F114" s="17">
        <f t="shared" si="10"/>
        <v>11508</v>
      </c>
      <c r="G114" s="17">
        <f t="shared" si="10"/>
        <v>4316</v>
      </c>
      <c r="H114" s="17">
        <f t="shared" si="10"/>
        <v>5968</v>
      </c>
      <c r="I114" s="17">
        <f t="shared" si="10"/>
        <v>8305</v>
      </c>
      <c r="J114" s="17">
        <f>SUM(J107:J113)</f>
        <v>24447</v>
      </c>
      <c r="K114" s="17">
        <f t="shared" si="10"/>
        <v>34013</v>
      </c>
      <c r="L114" s="17">
        <f>SUM(L107:L113)</f>
        <v>38989</v>
      </c>
      <c r="M114" s="17">
        <f>SUM(M107:M113)</f>
        <v>26034</v>
      </c>
      <c r="N114" s="11"/>
      <c r="O114" s="17">
        <f>SUM(O107:O113)</f>
        <v>26329</v>
      </c>
      <c r="P114" s="17">
        <f>SUM(P107:P113)</f>
        <v>26329</v>
      </c>
      <c r="Q114" s="17">
        <f>SUM(Q107:Q113)</f>
        <v>26329</v>
      </c>
    </row>
    <row r="115" spans="1:17" ht="12.75">
      <c r="A115" s="38">
        <v>88</v>
      </c>
      <c r="B115" s="13" t="s">
        <v>1</v>
      </c>
      <c r="C115" s="14">
        <v>19600</v>
      </c>
      <c r="D115" s="14">
        <v>19600</v>
      </c>
      <c r="E115" s="14">
        <v>19600</v>
      </c>
      <c r="F115" s="15">
        <v>651</v>
      </c>
      <c r="G115" s="15">
        <v>651</v>
      </c>
      <c r="H115" s="15">
        <v>651</v>
      </c>
      <c r="I115" s="14">
        <v>596</v>
      </c>
      <c r="J115" s="15">
        <v>0</v>
      </c>
      <c r="K115" s="15">
        <v>0</v>
      </c>
      <c r="L115" s="15">
        <v>0</v>
      </c>
      <c r="M115" s="15">
        <v>0</v>
      </c>
      <c r="N115" s="11"/>
      <c r="O115" s="15">
        <v>0</v>
      </c>
      <c r="P115" s="15"/>
      <c r="Q115" s="15"/>
    </row>
    <row r="116" spans="1:17" ht="12.75" customHeight="1">
      <c r="A116" s="109"/>
      <c r="B116" s="104"/>
      <c r="C116" s="105" t="s">
        <v>76</v>
      </c>
      <c r="D116" s="105" t="s">
        <v>77</v>
      </c>
      <c r="E116" s="105" t="s">
        <v>78</v>
      </c>
      <c r="F116" s="105"/>
      <c r="G116" s="105" t="s">
        <v>79</v>
      </c>
      <c r="H116" s="105" t="s">
        <v>80</v>
      </c>
      <c r="I116" s="105" t="s">
        <v>86</v>
      </c>
      <c r="J116" s="100" t="s">
        <v>259</v>
      </c>
      <c r="K116" s="100" t="s">
        <v>282</v>
      </c>
      <c r="L116" s="100" t="s">
        <v>284</v>
      </c>
      <c r="M116" s="100" t="s">
        <v>283</v>
      </c>
      <c r="N116" s="100" t="s">
        <v>154</v>
      </c>
      <c r="O116" s="100" t="s">
        <v>289</v>
      </c>
      <c r="P116" s="100" t="s">
        <v>285</v>
      </c>
      <c r="Q116" s="100" t="s">
        <v>286</v>
      </c>
    </row>
    <row r="117" spans="1:17" ht="23.25" customHeight="1">
      <c r="A117" s="110"/>
      <c r="B117" s="104"/>
      <c r="C117" s="105"/>
      <c r="D117" s="105"/>
      <c r="E117" s="105"/>
      <c r="F117" s="105"/>
      <c r="G117" s="105"/>
      <c r="H117" s="105"/>
      <c r="I117" s="105"/>
      <c r="J117" s="101"/>
      <c r="K117" s="101"/>
      <c r="L117" s="101"/>
      <c r="M117" s="101"/>
      <c r="N117" s="101"/>
      <c r="O117" s="101"/>
      <c r="P117" s="101"/>
      <c r="Q117" s="101"/>
    </row>
    <row r="118" spans="1:17" ht="12.75">
      <c r="A118" s="38"/>
      <c r="B118" s="13"/>
      <c r="C118" s="14"/>
      <c r="D118" s="14"/>
      <c r="E118" s="14"/>
      <c r="F118" s="15"/>
      <c r="G118" s="15"/>
      <c r="H118" s="15"/>
      <c r="I118" s="14"/>
      <c r="J118" s="15"/>
      <c r="K118" s="15"/>
      <c r="L118" s="15"/>
      <c r="M118" s="15"/>
      <c r="N118" s="11"/>
      <c r="O118" s="15"/>
      <c r="P118" s="15"/>
      <c r="Q118" s="15"/>
    </row>
    <row r="119" spans="1:17" ht="12.75">
      <c r="A119" s="38">
        <v>89</v>
      </c>
      <c r="B119" s="13" t="s">
        <v>274</v>
      </c>
      <c r="C119" s="14">
        <v>134000</v>
      </c>
      <c r="D119" s="14">
        <v>195000</v>
      </c>
      <c r="E119" s="14">
        <v>195000</v>
      </c>
      <c r="F119" s="14">
        <v>6473</v>
      </c>
      <c r="G119" s="14">
        <v>8357</v>
      </c>
      <c r="H119" s="14">
        <v>7000</v>
      </c>
      <c r="I119" s="14">
        <v>8824</v>
      </c>
      <c r="J119" s="14">
        <v>5842</v>
      </c>
      <c r="K119" s="14">
        <v>6812</v>
      </c>
      <c r="L119" s="14">
        <v>6700</v>
      </c>
      <c r="M119" s="14">
        <v>6865</v>
      </c>
      <c r="N119" s="11"/>
      <c r="O119" s="14">
        <v>6800</v>
      </c>
      <c r="P119" s="14">
        <v>6800</v>
      </c>
      <c r="Q119" s="14">
        <v>6800</v>
      </c>
    </row>
    <row r="120" spans="1:17" ht="12.75">
      <c r="A120" s="38">
        <v>90</v>
      </c>
      <c r="B120" s="13" t="s">
        <v>267</v>
      </c>
      <c r="C120" s="14"/>
      <c r="D120" s="14"/>
      <c r="E120" s="14"/>
      <c r="F120" s="14"/>
      <c r="G120" s="14"/>
      <c r="H120" s="14"/>
      <c r="I120" s="14"/>
      <c r="J120" s="14">
        <v>405</v>
      </c>
      <c r="K120" s="14">
        <v>1785</v>
      </c>
      <c r="L120" s="14">
        <v>700</v>
      </c>
      <c r="M120" s="14">
        <v>1100</v>
      </c>
      <c r="N120" s="11"/>
      <c r="O120" s="14">
        <v>1000</v>
      </c>
      <c r="P120" s="14">
        <v>1000</v>
      </c>
      <c r="Q120" s="14">
        <v>1000</v>
      </c>
    </row>
    <row r="121" spans="1:17" ht="12.75">
      <c r="A121" s="38">
        <v>91</v>
      </c>
      <c r="B121" s="13" t="s">
        <v>112</v>
      </c>
      <c r="C121" s="14">
        <v>51000</v>
      </c>
      <c r="D121" s="14">
        <v>10000</v>
      </c>
      <c r="E121" s="15"/>
      <c r="F121" s="15">
        <v>7</v>
      </c>
      <c r="G121" s="15">
        <v>0</v>
      </c>
      <c r="H121" s="15">
        <v>0</v>
      </c>
      <c r="I121" s="15">
        <v>481</v>
      </c>
      <c r="J121" s="14">
        <v>834</v>
      </c>
      <c r="K121" s="14">
        <v>150</v>
      </c>
      <c r="L121" s="14">
        <v>300</v>
      </c>
      <c r="M121" s="14">
        <v>0</v>
      </c>
      <c r="N121" s="11"/>
      <c r="O121" s="14">
        <v>300</v>
      </c>
      <c r="P121" s="14">
        <v>300</v>
      </c>
      <c r="Q121" s="14">
        <v>300</v>
      </c>
    </row>
    <row r="122" spans="1:17" ht="12.75">
      <c r="A122" s="38"/>
      <c r="B122" s="16" t="s">
        <v>47</v>
      </c>
      <c r="C122" s="17">
        <f aca="true" t="shared" si="11" ref="C122:K122">SUM(C115:C121)</f>
        <v>204600</v>
      </c>
      <c r="D122" s="17">
        <f t="shared" si="11"/>
        <v>224600</v>
      </c>
      <c r="E122" s="17">
        <f t="shared" si="11"/>
        <v>214600</v>
      </c>
      <c r="F122" s="17">
        <f t="shared" si="11"/>
        <v>7131</v>
      </c>
      <c r="G122" s="17">
        <f t="shared" si="11"/>
        <v>9008</v>
      </c>
      <c r="H122" s="17">
        <f t="shared" si="11"/>
        <v>7651</v>
      </c>
      <c r="I122" s="17">
        <f t="shared" si="11"/>
        <v>9901</v>
      </c>
      <c r="J122" s="17">
        <f>SUM(J115:J121)</f>
        <v>7081</v>
      </c>
      <c r="K122" s="17">
        <f t="shared" si="11"/>
        <v>8747</v>
      </c>
      <c r="L122" s="17">
        <f>SUM(L115:L121)</f>
        <v>7700</v>
      </c>
      <c r="M122" s="17">
        <f>SUM(M115:M121)</f>
        <v>7965</v>
      </c>
      <c r="N122" s="11"/>
      <c r="O122" s="17">
        <f>SUM(O115:O121)</f>
        <v>8100</v>
      </c>
      <c r="P122" s="17">
        <f>SUM(P115:P121)</f>
        <v>8100</v>
      </c>
      <c r="Q122" s="17">
        <f>SUM(Q115:Q121)</f>
        <v>8100</v>
      </c>
    </row>
    <row r="123" spans="1:17" ht="12.75">
      <c r="A123" s="38">
        <v>92</v>
      </c>
      <c r="B123" s="13" t="s">
        <v>268</v>
      </c>
      <c r="C123" s="14"/>
      <c r="D123" s="14"/>
      <c r="E123" s="14"/>
      <c r="F123" s="14"/>
      <c r="G123" s="14"/>
      <c r="H123" s="14"/>
      <c r="I123" s="14"/>
      <c r="J123" s="14">
        <v>109</v>
      </c>
      <c r="K123" s="14">
        <v>247</v>
      </c>
      <c r="L123" s="14">
        <v>200</v>
      </c>
      <c r="M123" s="14">
        <v>320</v>
      </c>
      <c r="N123" s="11"/>
      <c r="O123" s="14">
        <v>200</v>
      </c>
      <c r="P123" s="14">
        <v>200</v>
      </c>
      <c r="Q123" s="14">
        <v>200</v>
      </c>
    </row>
    <row r="124" spans="1:17" ht="12.75">
      <c r="A124" s="38">
        <v>93</v>
      </c>
      <c r="B124" s="13" t="s">
        <v>32</v>
      </c>
      <c r="C124" s="14">
        <v>41500</v>
      </c>
      <c r="D124" s="14">
        <v>43000</v>
      </c>
      <c r="E124" s="14">
        <v>41500</v>
      </c>
      <c r="F124" s="14">
        <v>1377</v>
      </c>
      <c r="G124" s="14">
        <v>2680</v>
      </c>
      <c r="H124" s="14">
        <v>2500</v>
      </c>
      <c r="I124" s="14">
        <v>1566</v>
      </c>
      <c r="J124" s="14">
        <v>1570</v>
      </c>
      <c r="K124" s="14">
        <v>1831</v>
      </c>
      <c r="L124" s="14">
        <v>1800</v>
      </c>
      <c r="M124" s="14">
        <v>2700</v>
      </c>
      <c r="N124" s="11"/>
      <c r="O124" s="14">
        <v>2000</v>
      </c>
      <c r="P124" s="14">
        <v>2000</v>
      </c>
      <c r="Q124" s="14">
        <v>2000</v>
      </c>
    </row>
    <row r="125" spans="1:17" ht="12.75">
      <c r="A125" s="38">
        <v>94</v>
      </c>
      <c r="B125" s="13" t="s">
        <v>202</v>
      </c>
      <c r="C125" s="14">
        <v>8000</v>
      </c>
      <c r="D125" s="14">
        <v>10000</v>
      </c>
      <c r="E125" s="14">
        <v>8000</v>
      </c>
      <c r="F125" s="15">
        <v>266</v>
      </c>
      <c r="G125" s="15">
        <v>386</v>
      </c>
      <c r="H125" s="15">
        <v>380</v>
      </c>
      <c r="I125" s="14">
        <v>254</v>
      </c>
      <c r="J125" s="15">
        <v>1516</v>
      </c>
      <c r="K125" s="15">
        <v>483</v>
      </c>
      <c r="L125" s="15">
        <v>200</v>
      </c>
      <c r="M125" s="15">
        <v>1152</v>
      </c>
      <c r="N125" s="11"/>
      <c r="O125" s="15">
        <v>500</v>
      </c>
      <c r="P125" s="15">
        <v>500</v>
      </c>
      <c r="Q125" s="15">
        <v>500</v>
      </c>
    </row>
    <row r="126" spans="1:17" ht="12.75">
      <c r="A126" s="38">
        <v>95</v>
      </c>
      <c r="B126" s="66" t="s">
        <v>2</v>
      </c>
      <c r="C126" s="14">
        <v>330000</v>
      </c>
      <c r="D126" s="14">
        <v>325000</v>
      </c>
      <c r="E126" s="14">
        <v>330000</v>
      </c>
      <c r="F126" s="14">
        <v>10954</v>
      </c>
      <c r="G126" s="14">
        <v>9760</v>
      </c>
      <c r="H126" s="14">
        <v>7000</v>
      </c>
      <c r="I126" s="14">
        <v>7000</v>
      </c>
      <c r="J126" s="14">
        <v>16000</v>
      </c>
      <c r="K126" s="14">
        <v>16000</v>
      </c>
      <c r="L126" s="67">
        <v>16000</v>
      </c>
      <c r="M126" s="14">
        <v>8000</v>
      </c>
      <c r="N126" s="11"/>
      <c r="O126" s="67">
        <v>15000</v>
      </c>
      <c r="P126" s="67">
        <v>15000</v>
      </c>
      <c r="Q126" s="67">
        <v>15000</v>
      </c>
    </row>
    <row r="127" spans="1:17" ht="12.75">
      <c r="A127" s="38">
        <v>96</v>
      </c>
      <c r="B127" s="13" t="s">
        <v>123</v>
      </c>
      <c r="C127" s="14"/>
      <c r="D127" s="14"/>
      <c r="E127" s="14"/>
      <c r="F127" s="14"/>
      <c r="G127" s="14"/>
      <c r="H127" s="14"/>
      <c r="I127" s="14"/>
      <c r="J127" s="14">
        <v>1795</v>
      </c>
      <c r="K127" s="14">
        <v>1099</v>
      </c>
      <c r="L127" s="14">
        <v>1000</v>
      </c>
      <c r="M127" s="14">
        <v>143</v>
      </c>
      <c r="N127" s="11"/>
      <c r="O127" s="14">
        <v>500</v>
      </c>
      <c r="P127" s="14">
        <v>500</v>
      </c>
      <c r="Q127" s="14">
        <v>500</v>
      </c>
    </row>
    <row r="128" spans="1:17" ht="12.75">
      <c r="A128" s="38">
        <v>97</v>
      </c>
      <c r="B128" s="13" t="s">
        <v>124</v>
      </c>
      <c r="C128" s="14">
        <v>2000</v>
      </c>
      <c r="D128" s="14">
        <v>6000</v>
      </c>
      <c r="E128" s="14">
        <v>2000</v>
      </c>
      <c r="F128" s="15">
        <v>66</v>
      </c>
      <c r="G128" s="15">
        <v>140</v>
      </c>
      <c r="H128" s="15">
        <v>140</v>
      </c>
      <c r="I128" s="14">
        <v>159</v>
      </c>
      <c r="J128" s="15">
        <v>72</v>
      </c>
      <c r="K128" s="15">
        <v>0</v>
      </c>
      <c r="L128" s="15">
        <v>0</v>
      </c>
      <c r="M128" s="15">
        <v>0</v>
      </c>
      <c r="N128" s="11"/>
      <c r="O128" s="15">
        <v>0</v>
      </c>
      <c r="P128" s="15">
        <v>0</v>
      </c>
      <c r="Q128" s="15">
        <v>0</v>
      </c>
    </row>
    <row r="129" spans="1:17" ht="12.75">
      <c r="A129" s="38"/>
      <c r="B129" s="16" t="s">
        <v>48</v>
      </c>
      <c r="C129" s="17">
        <f aca="true" t="shared" si="12" ref="C129:K129">SUM(C123:C128)</f>
        <v>381500</v>
      </c>
      <c r="D129" s="17">
        <f t="shared" si="12"/>
        <v>384000</v>
      </c>
      <c r="E129" s="17">
        <f t="shared" si="12"/>
        <v>381500</v>
      </c>
      <c r="F129" s="17">
        <f t="shared" si="12"/>
        <v>12663</v>
      </c>
      <c r="G129" s="17">
        <f t="shared" si="12"/>
        <v>12966</v>
      </c>
      <c r="H129" s="17">
        <f t="shared" si="12"/>
        <v>10020</v>
      </c>
      <c r="I129" s="17">
        <f t="shared" si="12"/>
        <v>8979</v>
      </c>
      <c r="J129" s="17">
        <f>SUM(J123:J128)</f>
        <v>21062</v>
      </c>
      <c r="K129" s="17">
        <f t="shared" si="12"/>
        <v>19660</v>
      </c>
      <c r="L129" s="17">
        <f>SUM(L123:L128)</f>
        <v>19200</v>
      </c>
      <c r="M129" s="17">
        <f>SUM(M123:M128)</f>
        <v>12315</v>
      </c>
      <c r="N129" s="11"/>
      <c r="O129" s="17">
        <f>SUM(O123:O128)</f>
        <v>18200</v>
      </c>
      <c r="P129" s="17">
        <f>SUM(P123:P128)</f>
        <v>18200</v>
      </c>
      <c r="Q129" s="17">
        <f>SUM(Q123:Q128)</f>
        <v>18200</v>
      </c>
    </row>
    <row r="130" spans="1:17" ht="12.75">
      <c r="A130" s="38">
        <v>98</v>
      </c>
      <c r="B130" s="24" t="s">
        <v>305</v>
      </c>
      <c r="C130" s="25">
        <v>123000</v>
      </c>
      <c r="D130" s="25">
        <v>123000</v>
      </c>
      <c r="E130" s="25">
        <v>123000</v>
      </c>
      <c r="F130" s="25">
        <v>4083</v>
      </c>
      <c r="G130" s="25">
        <v>5600</v>
      </c>
      <c r="H130" s="25">
        <v>1000</v>
      </c>
      <c r="I130" s="25">
        <v>1401</v>
      </c>
      <c r="J130" s="25">
        <v>346</v>
      </c>
      <c r="K130" s="25">
        <v>569</v>
      </c>
      <c r="L130" s="25">
        <v>500</v>
      </c>
      <c r="M130" s="25">
        <v>0</v>
      </c>
      <c r="N130" s="11"/>
      <c r="O130" s="25">
        <v>300</v>
      </c>
      <c r="P130" s="25">
        <v>300</v>
      </c>
      <c r="Q130" s="25">
        <v>300</v>
      </c>
    </row>
    <row r="131" spans="1:17" ht="12.75">
      <c r="A131" s="38"/>
      <c r="B131" s="16" t="s">
        <v>58</v>
      </c>
      <c r="C131" s="17">
        <f aca="true" t="shared" si="13" ref="C131:K131">SUM(C130:C130)</f>
        <v>123000</v>
      </c>
      <c r="D131" s="17">
        <f t="shared" si="13"/>
        <v>123000</v>
      </c>
      <c r="E131" s="17">
        <f t="shared" si="13"/>
        <v>123000</v>
      </c>
      <c r="F131" s="17">
        <f t="shared" si="13"/>
        <v>4083</v>
      </c>
      <c r="G131" s="17">
        <f t="shared" si="13"/>
        <v>5600</v>
      </c>
      <c r="H131" s="17">
        <f t="shared" si="13"/>
        <v>1000</v>
      </c>
      <c r="I131" s="17">
        <f t="shared" si="13"/>
        <v>1401</v>
      </c>
      <c r="J131" s="17">
        <f>SUM(J130:J130)</f>
        <v>346</v>
      </c>
      <c r="K131" s="17">
        <f t="shared" si="13"/>
        <v>569</v>
      </c>
      <c r="L131" s="17">
        <f>SUM(L130:L130)</f>
        <v>500</v>
      </c>
      <c r="M131" s="17">
        <f>SUM(M130:M130)</f>
        <v>0</v>
      </c>
      <c r="N131" s="11"/>
      <c r="O131" s="17">
        <f>SUM(O130:O130)</f>
        <v>300</v>
      </c>
      <c r="P131" s="17">
        <f>SUM(P130:P130)</f>
        <v>300</v>
      </c>
      <c r="Q131" s="17">
        <f>SUM(Q130:Q130)</f>
        <v>300</v>
      </c>
    </row>
    <row r="132" spans="1:17" ht="12.75">
      <c r="A132" s="38">
        <v>99</v>
      </c>
      <c r="B132" s="13" t="s">
        <v>144</v>
      </c>
      <c r="C132" s="14">
        <v>200000</v>
      </c>
      <c r="D132" s="14">
        <v>200000</v>
      </c>
      <c r="E132" s="14">
        <v>200000</v>
      </c>
      <c r="F132" s="14">
        <v>6639</v>
      </c>
      <c r="G132" s="14">
        <v>6639</v>
      </c>
      <c r="H132" s="14">
        <v>1000</v>
      </c>
      <c r="I132" s="14">
        <v>3402</v>
      </c>
      <c r="J132" s="14">
        <v>6750</v>
      </c>
      <c r="K132" s="14">
        <v>2694</v>
      </c>
      <c r="L132" s="14">
        <v>2700</v>
      </c>
      <c r="M132" s="14">
        <v>1535</v>
      </c>
      <c r="N132" s="11"/>
      <c r="O132" s="14">
        <v>400</v>
      </c>
      <c r="P132" s="14">
        <v>400</v>
      </c>
      <c r="Q132" s="14">
        <v>400</v>
      </c>
    </row>
    <row r="133" spans="1:17" ht="12.75">
      <c r="A133" s="38">
        <v>100</v>
      </c>
      <c r="B133" s="13" t="s">
        <v>85</v>
      </c>
      <c r="C133" s="14"/>
      <c r="D133" s="14"/>
      <c r="E133" s="14"/>
      <c r="F133" s="14"/>
      <c r="G133" s="14"/>
      <c r="H133" s="14"/>
      <c r="I133" s="14">
        <v>257</v>
      </c>
      <c r="J133" s="14">
        <v>529</v>
      </c>
      <c r="K133" s="14">
        <v>8347</v>
      </c>
      <c r="L133" s="14">
        <v>9000</v>
      </c>
      <c r="M133" s="14">
        <v>0</v>
      </c>
      <c r="N133" s="11"/>
      <c r="O133" s="14">
        <v>400</v>
      </c>
      <c r="P133" s="14">
        <v>400</v>
      </c>
      <c r="Q133" s="14">
        <v>400</v>
      </c>
    </row>
    <row r="134" spans="1:17" ht="12.75">
      <c r="A134" s="38">
        <v>101</v>
      </c>
      <c r="B134" s="13" t="s">
        <v>145</v>
      </c>
      <c r="C134" s="14"/>
      <c r="D134" s="14"/>
      <c r="E134" s="14"/>
      <c r="F134" s="14"/>
      <c r="G134" s="14"/>
      <c r="H134" s="14"/>
      <c r="I134" s="14"/>
      <c r="J134" s="14">
        <v>0</v>
      </c>
      <c r="K134" s="14">
        <v>0</v>
      </c>
      <c r="L134" s="14">
        <v>0</v>
      </c>
      <c r="M134" s="14">
        <v>0</v>
      </c>
      <c r="N134" s="11"/>
      <c r="O134" s="14">
        <v>0</v>
      </c>
      <c r="P134" s="14">
        <v>0</v>
      </c>
      <c r="Q134" s="14">
        <v>0</v>
      </c>
    </row>
    <row r="135" spans="1:17" ht="12.75">
      <c r="A135" s="38">
        <v>102</v>
      </c>
      <c r="B135" s="13" t="s">
        <v>280</v>
      </c>
      <c r="C135" s="14"/>
      <c r="D135" s="14"/>
      <c r="E135" s="14"/>
      <c r="F135" s="14"/>
      <c r="G135" s="14"/>
      <c r="H135" s="14"/>
      <c r="I135" s="14"/>
      <c r="J135" s="14">
        <v>409</v>
      </c>
      <c r="K135" s="14">
        <v>383</v>
      </c>
      <c r="L135" s="14">
        <v>400</v>
      </c>
      <c r="M135" s="14">
        <v>323</v>
      </c>
      <c r="N135" s="11"/>
      <c r="O135" s="14">
        <v>400</v>
      </c>
      <c r="P135" s="14">
        <v>400</v>
      </c>
      <c r="Q135" s="14">
        <v>400</v>
      </c>
    </row>
    <row r="136" spans="1:17" ht="12.75">
      <c r="A136" s="38">
        <v>103</v>
      </c>
      <c r="B136" s="13" t="s">
        <v>180</v>
      </c>
      <c r="C136" s="14">
        <v>11100</v>
      </c>
      <c r="D136" s="14">
        <v>11100</v>
      </c>
      <c r="E136" s="14">
        <v>11100</v>
      </c>
      <c r="F136" s="15">
        <v>368</v>
      </c>
      <c r="G136" s="15">
        <v>368</v>
      </c>
      <c r="H136" s="15">
        <v>368</v>
      </c>
      <c r="I136" s="14">
        <v>335</v>
      </c>
      <c r="J136" s="15">
        <v>515</v>
      </c>
      <c r="K136" s="15">
        <v>628</v>
      </c>
      <c r="L136" s="15">
        <v>700</v>
      </c>
      <c r="M136" s="15">
        <v>408</v>
      </c>
      <c r="N136" s="11"/>
      <c r="O136" s="15">
        <v>1000</v>
      </c>
      <c r="P136" s="15">
        <v>655</v>
      </c>
      <c r="Q136" s="15">
        <v>655</v>
      </c>
    </row>
    <row r="137" spans="1:17" ht="12.75">
      <c r="A137" s="52">
        <v>104</v>
      </c>
      <c r="B137" s="45" t="s">
        <v>146</v>
      </c>
      <c r="C137" s="42"/>
      <c r="D137" s="42"/>
      <c r="E137" s="42"/>
      <c r="F137" s="42"/>
      <c r="G137" s="42"/>
      <c r="H137" s="42"/>
      <c r="I137" s="46">
        <v>0</v>
      </c>
      <c r="J137" s="46">
        <v>0</v>
      </c>
      <c r="K137" s="46">
        <v>0</v>
      </c>
      <c r="L137" s="48">
        <v>0</v>
      </c>
      <c r="M137" s="46">
        <v>0</v>
      </c>
      <c r="N137" s="47"/>
      <c r="O137" s="48">
        <v>0</v>
      </c>
      <c r="P137" s="48">
        <v>0</v>
      </c>
      <c r="Q137" s="48">
        <v>0</v>
      </c>
    </row>
    <row r="138" spans="1:17" ht="12.75">
      <c r="A138" s="38">
        <v>105</v>
      </c>
      <c r="B138" s="13" t="s">
        <v>264</v>
      </c>
      <c r="C138" s="14">
        <v>5000</v>
      </c>
      <c r="D138" s="14">
        <v>53000</v>
      </c>
      <c r="E138" s="14">
        <v>5000</v>
      </c>
      <c r="F138" s="15">
        <v>166</v>
      </c>
      <c r="G138" s="15">
        <v>180</v>
      </c>
      <c r="H138" s="15">
        <v>180</v>
      </c>
      <c r="I138" s="14">
        <v>0</v>
      </c>
      <c r="J138" s="15">
        <v>677</v>
      </c>
      <c r="K138" s="15">
        <v>200</v>
      </c>
      <c r="L138" s="15">
        <v>1000</v>
      </c>
      <c r="M138" s="15">
        <v>1800</v>
      </c>
      <c r="N138" s="11"/>
      <c r="O138" s="15">
        <v>500</v>
      </c>
      <c r="P138" s="15">
        <v>0</v>
      </c>
      <c r="Q138" s="15">
        <v>0</v>
      </c>
    </row>
    <row r="139" spans="1:17" ht="12.75">
      <c r="A139" s="38">
        <v>106</v>
      </c>
      <c r="B139" s="13" t="s">
        <v>204</v>
      </c>
      <c r="C139" s="15"/>
      <c r="D139" s="15"/>
      <c r="E139" s="15"/>
      <c r="F139" s="15">
        <v>0</v>
      </c>
      <c r="G139" s="14">
        <v>1245</v>
      </c>
      <c r="H139" s="14">
        <v>1245</v>
      </c>
      <c r="I139" s="15">
        <v>898</v>
      </c>
      <c r="J139" s="15">
        <v>5500</v>
      </c>
      <c r="K139" s="15">
        <v>0</v>
      </c>
      <c r="L139" s="15">
        <v>11103</v>
      </c>
      <c r="M139" s="15">
        <v>0</v>
      </c>
      <c r="N139" s="11"/>
      <c r="O139" s="15">
        <v>1000</v>
      </c>
      <c r="P139" s="15">
        <v>0</v>
      </c>
      <c r="Q139" s="15">
        <v>0</v>
      </c>
    </row>
    <row r="140" spans="1:17" ht="12.75">
      <c r="A140" s="38">
        <v>107</v>
      </c>
      <c r="B140" s="66" t="s">
        <v>205</v>
      </c>
      <c r="C140" s="15"/>
      <c r="D140" s="15"/>
      <c r="E140" s="15"/>
      <c r="F140" s="15"/>
      <c r="G140" s="14"/>
      <c r="H140" s="14"/>
      <c r="I140" s="15"/>
      <c r="J140" s="15">
        <v>240</v>
      </c>
      <c r="K140" s="15">
        <v>110</v>
      </c>
      <c r="L140" s="68">
        <v>1000</v>
      </c>
      <c r="M140" s="15">
        <v>0</v>
      </c>
      <c r="N140" s="11"/>
      <c r="O140" s="68">
        <v>1000</v>
      </c>
      <c r="P140" s="68">
        <v>0</v>
      </c>
      <c r="Q140" s="68">
        <v>0</v>
      </c>
    </row>
    <row r="141" spans="1:17" ht="12.75">
      <c r="A141" s="38">
        <v>108</v>
      </c>
      <c r="B141" s="13" t="s">
        <v>107</v>
      </c>
      <c r="C141" s="15"/>
      <c r="D141" s="15"/>
      <c r="E141" s="15"/>
      <c r="F141" s="15"/>
      <c r="G141" s="14"/>
      <c r="H141" s="14"/>
      <c r="I141" s="15"/>
      <c r="J141" s="15">
        <v>0</v>
      </c>
      <c r="K141" s="15">
        <v>0</v>
      </c>
      <c r="L141" s="15">
        <v>0</v>
      </c>
      <c r="M141" s="15">
        <v>0</v>
      </c>
      <c r="N141" s="11"/>
      <c r="O141" s="15">
        <v>500</v>
      </c>
      <c r="P141" s="15">
        <v>0</v>
      </c>
      <c r="Q141" s="15">
        <v>0</v>
      </c>
    </row>
    <row r="142" spans="1:17" ht="12.75">
      <c r="A142" s="38">
        <v>109</v>
      </c>
      <c r="B142" s="13" t="s">
        <v>206</v>
      </c>
      <c r="C142" s="15"/>
      <c r="D142" s="15"/>
      <c r="E142" s="15"/>
      <c r="F142" s="15"/>
      <c r="G142" s="14"/>
      <c r="H142" s="14"/>
      <c r="I142" s="15"/>
      <c r="J142" s="15">
        <v>1000</v>
      </c>
      <c r="K142" s="15">
        <v>1000</v>
      </c>
      <c r="L142" s="15">
        <v>1000</v>
      </c>
      <c r="M142" s="15">
        <v>1000</v>
      </c>
      <c r="N142" s="11"/>
      <c r="O142" s="15">
        <v>1000</v>
      </c>
      <c r="P142" s="15">
        <v>1000</v>
      </c>
      <c r="Q142" s="15">
        <v>1000</v>
      </c>
    </row>
    <row r="143" spans="1:17" ht="12.75">
      <c r="A143" s="38"/>
      <c r="B143" s="16" t="s">
        <v>49</v>
      </c>
      <c r="C143" s="17">
        <f aca="true" t="shared" si="14" ref="C143:I143">SUM(C132:C139)</f>
        <v>216100</v>
      </c>
      <c r="D143" s="17">
        <f t="shared" si="14"/>
        <v>264100</v>
      </c>
      <c r="E143" s="17">
        <f t="shared" si="14"/>
        <v>216100</v>
      </c>
      <c r="F143" s="17">
        <f t="shared" si="14"/>
        <v>7173</v>
      </c>
      <c r="G143" s="17">
        <f t="shared" si="14"/>
        <v>8432</v>
      </c>
      <c r="H143" s="17">
        <f t="shared" si="14"/>
        <v>2793</v>
      </c>
      <c r="I143" s="17">
        <f t="shared" si="14"/>
        <v>4892</v>
      </c>
      <c r="J143" s="17">
        <f>SUM(J132:J141:J142)</f>
        <v>15620</v>
      </c>
      <c r="K143" s="17">
        <f>SUM(K132:K141:K142)</f>
        <v>13362</v>
      </c>
      <c r="L143" s="17">
        <f>SUM(L132:L141:L142)</f>
        <v>26903</v>
      </c>
      <c r="M143" s="17">
        <f>SUM(M132:M141:M142)</f>
        <v>5066</v>
      </c>
      <c r="N143" s="11"/>
      <c r="O143" s="17">
        <f>SUM(O132:O141:O142)</f>
        <v>6200</v>
      </c>
      <c r="P143" s="17">
        <f>SUM(P132:P141:P142)</f>
        <v>2855</v>
      </c>
      <c r="Q143" s="17">
        <f>SUM(Q132:Q141:Q142)</f>
        <v>2855</v>
      </c>
    </row>
    <row r="144" spans="1:17" ht="12.75">
      <c r="A144" s="38">
        <v>110</v>
      </c>
      <c r="B144" s="13" t="s">
        <v>33</v>
      </c>
      <c r="C144" s="14">
        <v>67000</v>
      </c>
      <c r="D144" s="14">
        <v>90000</v>
      </c>
      <c r="E144" s="14">
        <v>90000</v>
      </c>
      <c r="F144" s="14">
        <v>2987</v>
      </c>
      <c r="G144" s="14">
        <v>12800</v>
      </c>
      <c r="H144" s="14">
        <v>12800</v>
      </c>
      <c r="I144" s="14">
        <v>9712</v>
      </c>
      <c r="J144" s="14">
        <v>6708</v>
      </c>
      <c r="K144" s="14">
        <v>6048</v>
      </c>
      <c r="L144" s="14">
        <v>5800</v>
      </c>
      <c r="M144" s="14">
        <v>5493</v>
      </c>
      <c r="N144" s="11"/>
      <c r="O144" s="14">
        <v>5500</v>
      </c>
      <c r="P144" s="14">
        <v>5500</v>
      </c>
      <c r="Q144" s="14">
        <v>5500</v>
      </c>
    </row>
    <row r="145" spans="1:17" ht="12.75">
      <c r="A145" s="38">
        <v>111</v>
      </c>
      <c r="B145" s="13" t="s">
        <v>72</v>
      </c>
      <c r="C145" s="14">
        <v>35000</v>
      </c>
      <c r="D145" s="14">
        <v>82000</v>
      </c>
      <c r="E145" s="14">
        <v>35000</v>
      </c>
      <c r="F145" s="14">
        <v>1162</v>
      </c>
      <c r="G145" s="14">
        <v>2850</v>
      </c>
      <c r="H145" s="14">
        <v>1409</v>
      </c>
      <c r="I145" s="14">
        <v>1201</v>
      </c>
      <c r="J145" s="14">
        <v>4269</v>
      </c>
      <c r="K145" s="14">
        <v>542</v>
      </c>
      <c r="L145" s="14">
        <v>300</v>
      </c>
      <c r="M145" s="14">
        <v>653</v>
      </c>
      <c r="N145" s="11"/>
      <c r="O145" s="14">
        <v>500</v>
      </c>
      <c r="P145" s="14">
        <v>500</v>
      </c>
      <c r="Q145" s="14">
        <v>500</v>
      </c>
    </row>
    <row r="146" spans="1:17" ht="12.75">
      <c r="A146" s="38"/>
      <c r="B146" s="16" t="s">
        <v>50</v>
      </c>
      <c r="C146" s="17">
        <f aca="true" t="shared" si="15" ref="C146:K146">SUM(C144:C145)</f>
        <v>102000</v>
      </c>
      <c r="D146" s="17">
        <f t="shared" si="15"/>
        <v>172000</v>
      </c>
      <c r="E146" s="17">
        <f t="shared" si="15"/>
        <v>125000</v>
      </c>
      <c r="F146" s="17">
        <f t="shared" si="15"/>
        <v>4149</v>
      </c>
      <c r="G146" s="17">
        <f t="shared" si="15"/>
        <v>15650</v>
      </c>
      <c r="H146" s="17">
        <f t="shared" si="15"/>
        <v>14209</v>
      </c>
      <c r="I146" s="17">
        <f t="shared" si="15"/>
        <v>10913</v>
      </c>
      <c r="J146" s="17">
        <f>SUM(J144:J145)</f>
        <v>10977</v>
      </c>
      <c r="K146" s="17">
        <f t="shared" si="15"/>
        <v>6590</v>
      </c>
      <c r="L146" s="17">
        <f>SUM(L144:L145)</f>
        <v>6100</v>
      </c>
      <c r="M146" s="17">
        <f>SUM(M144:M145)</f>
        <v>6146</v>
      </c>
      <c r="N146" s="11"/>
      <c r="O146" s="17">
        <f>SUM(O144:O145)</f>
        <v>6000</v>
      </c>
      <c r="P146" s="17">
        <f>SUM(P144:P145)</f>
        <v>6000</v>
      </c>
      <c r="Q146" s="17">
        <f>SUM(Q144:Q145)</f>
        <v>6000</v>
      </c>
    </row>
    <row r="147" spans="1:17" ht="12.75">
      <c r="A147" s="38">
        <v>112</v>
      </c>
      <c r="B147" s="13" t="s">
        <v>159</v>
      </c>
      <c r="C147" s="20"/>
      <c r="D147" s="20"/>
      <c r="E147" s="20"/>
      <c r="F147" s="20"/>
      <c r="G147" s="20"/>
      <c r="H147" s="20"/>
      <c r="I147" s="15">
        <v>48</v>
      </c>
      <c r="J147" s="15">
        <v>125</v>
      </c>
      <c r="K147" s="15">
        <v>125</v>
      </c>
      <c r="L147" s="15">
        <v>125</v>
      </c>
      <c r="M147" s="15">
        <v>125</v>
      </c>
      <c r="N147" s="11"/>
      <c r="O147" s="15">
        <v>125</v>
      </c>
      <c r="P147" s="15">
        <v>125</v>
      </c>
      <c r="Q147" s="15">
        <v>125</v>
      </c>
    </row>
    <row r="148" spans="1:17" ht="12.75">
      <c r="A148" s="38">
        <v>113</v>
      </c>
      <c r="B148" s="13" t="s">
        <v>121</v>
      </c>
      <c r="C148" s="14">
        <v>5500</v>
      </c>
      <c r="D148" s="14">
        <v>6000</v>
      </c>
      <c r="E148" s="14">
        <v>5500</v>
      </c>
      <c r="F148" s="15">
        <v>183</v>
      </c>
      <c r="G148" s="15">
        <v>100</v>
      </c>
      <c r="H148" s="15">
        <v>50</v>
      </c>
      <c r="I148" s="14">
        <v>114</v>
      </c>
      <c r="J148" s="15">
        <v>0</v>
      </c>
      <c r="K148" s="15">
        <v>0</v>
      </c>
      <c r="L148" s="15">
        <v>0</v>
      </c>
      <c r="M148" s="15">
        <v>90</v>
      </c>
      <c r="N148" s="11"/>
      <c r="O148" s="15">
        <v>0</v>
      </c>
      <c r="P148" s="15">
        <v>0</v>
      </c>
      <c r="Q148" s="15">
        <v>0</v>
      </c>
    </row>
    <row r="149" spans="1:17" ht="12.75">
      <c r="A149" s="38"/>
      <c r="B149" s="16" t="s">
        <v>65</v>
      </c>
      <c r="C149" s="17">
        <f aca="true" t="shared" si="16" ref="C149:K149">SUM(C147:C148)</f>
        <v>5500</v>
      </c>
      <c r="D149" s="17">
        <f t="shared" si="16"/>
        <v>6000</v>
      </c>
      <c r="E149" s="17">
        <f t="shared" si="16"/>
        <v>5500</v>
      </c>
      <c r="F149" s="17">
        <f t="shared" si="16"/>
        <v>183</v>
      </c>
      <c r="G149" s="17">
        <f t="shared" si="16"/>
        <v>100</v>
      </c>
      <c r="H149" s="17">
        <f t="shared" si="16"/>
        <v>50</v>
      </c>
      <c r="I149" s="17">
        <f t="shared" si="16"/>
        <v>162</v>
      </c>
      <c r="J149" s="17">
        <f>SUM(J147:J148)</f>
        <v>125</v>
      </c>
      <c r="K149" s="17">
        <f t="shared" si="16"/>
        <v>125</v>
      </c>
      <c r="L149" s="17">
        <f>SUM(L147:L148)</f>
        <v>125</v>
      </c>
      <c r="M149" s="17">
        <f>SUM(M147:M148)</f>
        <v>215</v>
      </c>
      <c r="N149" s="11"/>
      <c r="O149" s="17">
        <f>SUM(O147:O148)</f>
        <v>125</v>
      </c>
      <c r="P149" s="17">
        <f>SUM(P147:P148)</f>
        <v>125</v>
      </c>
      <c r="Q149" s="17">
        <f>SUM(Q147:Q148)</f>
        <v>125</v>
      </c>
    </row>
    <row r="150" spans="1:17" ht="12.75">
      <c r="A150" s="38"/>
      <c r="B150" s="97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1"/>
      <c r="O150" s="95"/>
      <c r="P150" s="95"/>
      <c r="Q150" s="95"/>
    </row>
    <row r="151" spans="1:17" ht="12.75">
      <c r="A151" s="38"/>
      <c r="B151" s="97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1"/>
      <c r="O151" s="95"/>
      <c r="P151" s="95"/>
      <c r="Q151" s="95"/>
    </row>
    <row r="152" spans="1:17" ht="12.75" customHeight="1">
      <c r="A152" s="109"/>
      <c r="B152" s="104"/>
      <c r="C152" s="105" t="s">
        <v>76</v>
      </c>
      <c r="D152" s="105" t="s">
        <v>77</v>
      </c>
      <c r="E152" s="105" t="s">
        <v>78</v>
      </c>
      <c r="F152" s="105"/>
      <c r="G152" s="105" t="s">
        <v>79</v>
      </c>
      <c r="H152" s="105" t="s">
        <v>80</v>
      </c>
      <c r="I152" s="105" t="s">
        <v>86</v>
      </c>
      <c r="J152" s="100" t="s">
        <v>259</v>
      </c>
      <c r="K152" s="100" t="s">
        <v>282</v>
      </c>
      <c r="L152" s="100" t="s">
        <v>284</v>
      </c>
      <c r="M152" s="100" t="s">
        <v>283</v>
      </c>
      <c r="N152" s="100" t="s">
        <v>154</v>
      </c>
      <c r="O152" s="100" t="s">
        <v>289</v>
      </c>
      <c r="P152" s="100" t="s">
        <v>285</v>
      </c>
      <c r="Q152" s="100" t="s">
        <v>286</v>
      </c>
    </row>
    <row r="153" spans="1:17" ht="23.25" customHeight="1">
      <c r="A153" s="110"/>
      <c r="B153" s="104"/>
      <c r="C153" s="105"/>
      <c r="D153" s="105"/>
      <c r="E153" s="105"/>
      <c r="F153" s="105"/>
      <c r="G153" s="105"/>
      <c r="H153" s="105"/>
      <c r="I153" s="105"/>
      <c r="J153" s="101"/>
      <c r="K153" s="101"/>
      <c r="L153" s="101"/>
      <c r="M153" s="101"/>
      <c r="N153" s="101"/>
      <c r="O153" s="101"/>
      <c r="P153" s="101"/>
      <c r="Q153" s="101"/>
    </row>
    <row r="154" spans="1:17" ht="12.75">
      <c r="A154" s="38">
        <v>114</v>
      </c>
      <c r="B154" s="13" t="s">
        <v>27</v>
      </c>
      <c r="C154" s="14">
        <v>63500</v>
      </c>
      <c r="D154" s="14">
        <v>63500</v>
      </c>
      <c r="E154" s="14">
        <v>63500</v>
      </c>
      <c r="F154" s="14">
        <v>2108</v>
      </c>
      <c r="G154" s="14">
        <v>2108</v>
      </c>
      <c r="H154" s="14">
        <v>2108</v>
      </c>
      <c r="I154" s="14">
        <v>1722</v>
      </c>
      <c r="J154" s="14">
        <v>2115</v>
      </c>
      <c r="K154" s="14">
        <v>2846</v>
      </c>
      <c r="L154" s="14">
        <v>2963</v>
      </c>
      <c r="M154" s="14">
        <v>3057</v>
      </c>
      <c r="N154" s="11"/>
      <c r="O154" s="14">
        <v>3495</v>
      </c>
      <c r="P154" s="14">
        <v>3495</v>
      </c>
      <c r="Q154" s="14">
        <v>3495</v>
      </c>
    </row>
    <row r="155" spans="1:17" ht="12.75">
      <c r="A155" s="38">
        <v>115</v>
      </c>
      <c r="B155" s="13" t="s">
        <v>73</v>
      </c>
      <c r="C155" s="14">
        <v>5100</v>
      </c>
      <c r="D155" s="14">
        <v>7000</v>
      </c>
      <c r="E155" s="14">
        <v>7000</v>
      </c>
      <c r="F155" s="15">
        <v>232</v>
      </c>
      <c r="G155" s="15">
        <v>903</v>
      </c>
      <c r="H155" s="15">
        <v>903</v>
      </c>
      <c r="I155" s="14">
        <v>259</v>
      </c>
      <c r="J155" s="15">
        <v>395</v>
      </c>
      <c r="K155" s="15">
        <v>465</v>
      </c>
      <c r="L155" s="15">
        <v>420</v>
      </c>
      <c r="M155" s="15">
        <v>472</v>
      </c>
      <c r="N155" s="11"/>
      <c r="O155" s="15">
        <v>450</v>
      </c>
      <c r="P155" s="15">
        <v>450</v>
      </c>
      <c r="Q155" s="15">
        <v>450</v>
      </c>
    </row>
    <row r="156" spans="1:17" ht="12.75">
      <c r="A156" s="38">
        <v>116</v>
      </c>
      <c r="B156" s="13" t="s">
        <v>105</v>
      </c>
      <c r="C156" s="14">
        <v>15000</v>
      </c>
      <c r="D156" s="14">
        <v>115000</v>
      </c>
      <c r="E156" s="14">
        <v>15000</v>
      </c>
      <c r="F156" s="15">
        <v>499</v>
      </c>
      <c r="G156" s="14">
        <v>2560</v>
      </c>
      <c r="H156" s="14">
        <v>1200</v>
      </c>
      <c r="I156" s="14">
        <v>592</v>
      </c>
      <c r="J156" s="15">
        <v>523</v>
      </c>
      <c r="K156" s="15">
        <v>1289</v>
      </c>
      <c r="L156" s="15">
        <v>200</v>
      </c>
      <c r="M156" s="15">
        <v>214</v>
      </c>
      <c r="N156" s="11"/>
      <c r="O156" s="15">
        <v>1000</v>
      </c>
      <c r="P156" s="15">
        <v>200</v>
      </c>
      <c r="Q156" s="15">
        <v>200</v>
      </c>
    </row>
    <row r="157" spans="1:17" ht="12.75">
      <c r="A157" s="38"/>
      <c r="B157" s="16" t="s">
        <v>51</v>
      </c>
      <c r="C157" s="17">
        <f aca="true" t="shared" si="17" ref="C157:I157">SUM(C154:C156)</f>
        <v>83600</v>
      </c>
      <c r="D157" s="17">
        <f t="shared" si="17"/>
        <v>185500</v>
      </c>
      <c r="E157" s="17">
        <f t="shared" si="17"/>
        <v>85500</v>
      </c>
      <c r="F157" s="17">
        <f t="shared" si="17"/>
        <v>2839</v>
      </c>
      <c r="G157" s="17">
        <f t="shared" si="17"/>
        <v>5571</v>
      </c>
      <c r="H157" s="17">
        <f t="shared" si="17"/>
        <v>4211</v>
      </c>
      <c r="I157" s="17">
        <f t="shared" si="17"/>
        <v>2573</v>
      </c>
      <c r="J157" s="17">
        <f>SUM(J154:J156)</f>
        <v>3033</v>
      </c>
      <c r="K157" s="17">
        <f>SUM(K154:K156)</f>
        <v>4600</v>
      </c>
      <c r="L157" s="17">
        <f>SUM(L154:L156)</f>
        <v>3583</v>
      </c>
      <c r="M157" s="17">
        <f>SUM(M154:M156)</f>
        <v>3743</v>
      </c>
      <c r="N157" s="11"/>
      <c r="O157" s="17">
        <f>SUM(O154:O156)</f>
        <v>4945</v>
      </c>
      <c r="P157" s="17">
        <f>SUM(P154:P156)</f>
        <v>4145</v>
      </c>
      <c r="Q157" s="17">
        <f>SUM(Q154:Q156)</f>
        <v>4145</v>
      </c>
    </row>
    <row r="158" spans="1:17" ht="12.75">
      <c r="A158" s="38">
        <v>117</v>
      </c>
      <c r="B158" s="13" t="s">
        <v>3</v>
      </c>
      <c r="C158" s="14">
        <v>10000</v>
      </c>
      <c r="D158" s="14">
        <v>10000</v>
      </c>
      <c r="E158" s="14">
        <v>10000</v>
      </c>
      <c r="F158" s="15">
        <v>332</v>
      </c>
      <c r="G158" s="15">
        <v>661</v>
      </c>
      <c r="H158" s="15">
        <v>400</v>
      </c>
      <c r="I158" s="14">
        <v>400</v>
      </c>
      <c r="J158" s="15">
        <v>600</v>
      </c>
      <c r="K158" s="15">
        <v>600</v>
      </c>
      <c r="L158" s="15">
        <v>750</v>
      </c>
      <c r="M158" s="15">
        <v>750</v>
      </c>
      <c r="N158" s="11"/>
      <c r="O158" s="15">
        <v>600</v>
      </c>
      <c r="P158" s="15">
        <v>600</v>
      </c>
      <c r="Q158" s="15">
        <v>600</v>
      </c>
    </row>
    <row r="159" spans="1:17" ht="12.75">
      <c r="A159" s="38">
        <v>118</v>
      </c>
      <c r="B159" s="13" t="s">
        <v>295</v>
      </c>
      <c r="C159" s="14">
        <v>55000</v>
      </c>
      <c r="D159" s="14">
        <v>41000</v>
      </c>
      <c r="E159" s="14">
        <v>41000</v>
      </c>
      <c r="F159" s="14">
        <v>1361</v>
      </c>
      <c r="G159" s="15">
        <v>810</v>
      </c>
      <c r="H159" s="15">
        <v>810</v>
      </c>
      <c r="I159" s="14">
        <v>1740</v>
      </c>
      <c r="J159" s="14">
        <v>6749</v>
      </c>
      <c r="K159" s="14">
        <v>7706</v>
      </c>
      <c r="L159" s="14">
        <v>12000</v>
      </c>
      <c r="M159" s="14">
        <v>5478</v>
      </c>
      <c r="N159" s="11"/>
      <c r="O159" s="14">
        <v>5000</v>
      </c>
      <c r="P159" s="14">
        <v>5000</v>
      </c>
      <c r="Q159" s="14">
        <v>5000</v>
      </c>
    </row>
    <row r="160" spans="1:17" ht="12.75">
      <c r="A160" s="38"/>
      <c r="B160" s="16" t="s">
        <v>52</v>
      </c>
      <c r="C160" s="17">
        <f aca="true" t="shared" si="18" ref="C160:K160">SUM(C158:C159)</f>
        <v>65000</v>
      </c>
      <c r="D160" s="17">
        <f t="shared" si="18"/>
        <v>51000</v>
      </c>
      <c r="E160" s="17">
        <f t="shared" si="18"/>
        <v>51000</v>
      </c>
      <c r="F160" s="17">
        <f t="shared" si="18"/>
        <v>1693</v>
      </c>
      <c r="G160" s="17">
        <f t="shared" si="18"/>
        <v>1471</v>
      </c>
      <c r="H160" s="17">
        <f t="shared" si="18"/>
        <v>1210</v>
      </c>
      <c r="I160" s="17">
        <f t="shared" si="18"/>
        <v>2140</v>
      </c>
      <c r="J160" s="17">
        <f>SUM(J158:J159)</f>
        <v>7349</v>
      </c>
      <c r="K160" s="17">
        <f t="shared" si="18"/>
        <v>8306</v>
      </c>
      <c r="L160" s="17">
        <f>SUM(L158:L159)</f>
        <v>12750</v>
      </c>
      <c r="M160" s="17">
        <f>SUM(M158:M159)</f>
        <v>6228</v>
      </c>
      <c r="N160" s="11"/>
      <c r="O160" s="17">
        <f>SUM(O158:O159)</f>
        <v>5600</v>
      </c>
      <c r="P160" s="17">
        <f>SUM(P158:P159)</f>
        <v>5600</v>
      </c>
      <c r="Q160" s="17">
        <f>SUM(Q158:Q159)</f>
        <v>5600</v>
      </c>
    </row>
    <row r="161" spans="1:17" ht="12.75">
      <c r="A161" s="38">
        <v>119</v>
      </c>
      <c r="B161" s="13" t="s">
        <v>34</v>
      </c>
      <c r="C161" s="14">
        <v>1048000</v>
      </c>
      <c r="D161" s="14">
        <v>1048000</v>
      </c>
      <c r="E161" s="14">
        <v>1048000</v>
      </c>
      <c r="F161" s="14">
        <v>34787</v>
      </c>
      <c r="G161" s="14">
        <v>34488</v>
      </c>
      <c r="H161" s="14">
        <v>34488</v>
      </c>
      <c r="I161" s="14">
        <v>35187</v>
      </c>
      <c r="J161" s="14">
        <v>60992</v>
      </c>
      <c r="K161" s="14">
        <v>71370</v>
      </c>
      <c r="L161" s="14">
        <v>81003</v>
      </c>
      <c r="M161" s="14">
        <v>80573</v>
      </c>
      <c r="N161" s="11"/>
      <c r="O161" s="14">
        <v>79882</v>
      </c>
      <c r="P161" s="14">
        <v>79882</v>
      </c>
      <c r="Q161" s="14">
        <v>79882</v>
      </c>
    </row>
    <row r="162" spans="1:17" ht="12.75">
      <c r="A162" s="38">
        <v>120</v>
      </c>
      <c r="B162" s="13" t="s">
        <v>147</v>
      </c>
      <c r="C162" s="14">
        <v>350000</v>
      </c>
      <c r="D162" s="14">
        <v>350000</v>
      </c>
      <c r="E162" s="14">
        <v>350000</v>
      </c>
      <c r="F162" s="14">
        <v>11618</v>
      </c>
      <c r="G162" s="14">
        <v>11618</v>
      </c>
      <c r="H162" s="14">
        <v>11618</v>
      </c>
      <c r="I162" s="14">
        <v>9823</v>
      </c>
      <c r="J162" s="14">
        <v>6990</v>
      </c>
      <c r="K162" s="14">
        <v>8011</v>
      </c>
      <c r="L162" s="14">
        <v>7000</v>
      </c>
      <c r="M162" s="14">
        <v>6667</v>
      </c>
      <c r="N162" s="11"/>
      <c r="O162" s="14">
        <v>6500</v>
      </c>
      <c r="P162" s="14">
        <v>6500</v>
      </c>
      <c r="Q162" s="14">
        <v>6500</v>
      </c>
    </row>
    <row r="163" spans="1:17" ht="12.75">
      <c r="A163" s="38"/>
      <c r="B163" s="16" t="s">
        <v>53</v>
      </c>
      <c r="C163" s="17">
        <f aca="true" t="shared" si="19" ref="C163:I163">SUM(C161:C162)</f>
        <v>1398000</v>
      </c>
      <c r="D163" s="17">
        <f t="shared" si="19"/>
        <v>1398000</v>
      </c>
      <c r="E163" s="17">
        <f t="shared" si="19"/>
        <v>1398000</v>
      </c>
      <c r="F163" s="17">
        <f t="shared" si="19"/>
        <v>46405</v>
      </c>
      <c r="G163" s="17">
        <f t="shared" si="19"/>
        <v>46106</v>
      </c>
      <c r="H163" s="17">
        <f t="shared" si="19"/>
        <v>46106</v>
      </c>
      <c r="I163" s="17">
        <f t="shared" si="19"/>
        <v>45010</v>
      </c>
      <c r="J163" s="17">
        <f>SUM(J161:J162)</f>
        <v>67982</v>
      </c>
      <c r="K163" s="17">
        <f>SUM(K161:K162)</f>
        <v>79381</v>
      </c>
      <c r="L163" s="17">
        <f>SUM(L161:L162)</f>
        <v>88003</v>
      </c>
      <c r="M163" s="17">
        <f>SUM(M161:M162)</f>
        <v>87240</v>
      </c>
      <c r="N163" s="11"/>
      <c r="O163" s="17">
        <f>SUM(O161:O162)</f>
        <v>86382</v>
      </c>
      <c r="P163" s="17">
        <f>SUM(P161:P162)</f>
        <v>86382</v>
      </c>
      <c r="Q163" s="17">
        <f>SUM(Q161:Q162)</f>
        <v>86382</v>
      </c>
    </row>
    <row r="164" spans="1:17" ht="12.75">
      <c r="A164" s="38">
        <v>121</v>
      </c>
      <c r="B164" s="13" t="s">
        <v>35</v>
      </c>
      <c r="C164" s="14">
        <v>1883000</v>
      </c>
      <c r="D164" s="14">
        <v>1883000</v>
      </c>
      <c r="E164" s="14">
        <v>1883000</v>
      </c>
      <c r="F164" s="14">
        <v>62504</v>
      </c>
      <c r="G164" s="14">
        <v>62504</v>
      </c>
      <c r="H164" s="14">
        <v>62504</v>
      </c>
      <c r="I164" s="14">
        <v>66632</v>
      </c>
      <c r="J164" s="14">
        <v>69555</v>
      </c>
      <c r="K164" s="14">
        <v>94038</v>
      </c>
      <c r="L164" s="14">
        <v>96934</v>
      </c>
      <c r="M164" s="14">
        <v>101352</v>
      </c>
      <c r="N164" s="11"/>
      <c r="O164" s="14">
        <v>107022</v>
      </c>
      <c r="P164" s="14">
        <v>107022</v>
      </c>
      <c r="Q164" s="14">
        <v>107022</v>
      </c>
    </row>
    <row r="165" spans="1:17" ht="12.75">
      <c r="A165" s="38">
        <v>122</v>
      </c>
      <c r="B165" s="13" t="s">
        <v>148</v>
      </c>
      <c r="C165" s="14">
        <v>627760</v>
      </c>
      <c r="D165" s="14">
        <v>696000</v>
      </c>
      <c r="E165" s="14">
        <v>696000</v>
      </c>
      <c r="F165" s="14">
        <v>23103</v>
      </c>
      <c r="G165" s="14">
        <v>27338</v>
      </c>
      <c r="H165" s="14">
        <v>26268</v>
      </c>
      <c r="I165" s="14">
        <v>18943</v>
      </c>
      <c r="J165" s="14">
        <v>20964</v>
      </c>
      <c r="K165" s="14">
        <v>19221</v>
      </c>
      <c r="L165" s="14">
        <v>18000</v>
      </c>
      <c r="M165" s="14">
        <v>17188</v>
      </c>
      <c r="N165" s="11"/>
      <c r="O165" s="14">
        <v>12978</v>
      </c>
      <c r="P165" s="14">
        <v>12978</v>
      </c>
      <c r="Q165" s="14">
        <v>12978</v>
      </c>
    </row>
    <row r="166" spans="1:17" ht="12.75">
      <c r="A166" s="38"/>
      <c r="B166" s="16" t="s">
        <v>54</v>
      </c>
      <c r="C166" s="17">
        <f aca="true" t="shared" si="20" ref="C166:K166">SUM(C164:C165)</f>
        <v>2510760</v>
      </c>
      <c r="D166" s="17">
        <f t="shared" si="20"/>
        <v>2579000</v>
      </c>
      <c r="E166" s="17">
        <f t="shared" si="20"/>
        <v>2579000</v>
      </c>
      <c r="F166" s="17">
        <f t="shared" si="20"/>
        <v>85607</v>
      </c>
      <c r="G166" s="17">
        <f t="shared" si="20"/>
        <v>89842</v>
      </c>
      <c r="H166" s="17">
        <f t="shared" si="20"/>
        <v>88772</v>
      </c>
      <c r="I166" s="17">
        <f t="shared" si="20"/>
        <v>85575</v>
      </c>
      <c r="J166" s="17">
        <f>SUM(J164:J165)</f>
        <v>90519</v>
      </c>
      <c r="K166" s="17">
        <f t="shared" si="20"/>
        <v>113259</v>
      </c>
      <c r="L166" s="17">
        <f>SUM(L164:L165)</f>
        <v>114934</v>
      </c>
      <c r="M166" s="17">
        <f>SUM(M164:M165)</f>
        <v>118540</v>
      </c>
      <c r="N166" s="11"/>
      <c r="O166" s="17">
        <f>SUM(O164:O165)</f>
        <v>120000</v>
      </c>
      <c r="P166" s="17">
        <f>SUM(P164:P165)</f>
        <v>120000</v>
      </c>
      <c r="Q166" s="17">
        <f>SUM(Q164:Q165)</f>
        <v>120000</v>
      </c>
    </row>
    <row r="167" spans="1:17" ht="12.75">
      <c r="A167" s="38">
        <v>123</v>
      </c>
      <c r="B167" s="13" t="s">
        <v>36</v>
      </c>
      <c r="C167" s="14">
        <v>530000</v>
      </c>
      <c r="D167" s="14">
        <v>530000</v>
      </c>
      <c r="E167" s="14">
        <v>530000</v>
      </c>
      <c r="F167" s="14">
        <v>17593</v>
      </c>
      <c r="G167" s="14">
        <v>13820</v>
      </c>
      <c r="H167" s="14">
        <v>13820</v>
      </c>
      <c r="I167" s="14">
        <v>14553</v>
      </c>
      <c r="J167" s="14">
        <v>20322</v>
      </c>
      <c r="K167" s="14">
        <v>18915</v>
      </c>
      <c r="L167" s="14">
        <v>17044</v>
      </c>
      <c r="M167" s="14">
        <v>16830</v>
      </c>
      <c r="N167" s="11"/>
      <c r="O167" s="14">
        <v>26995</v>
      </c>
      <c r="P167" s="14">
        <v>26995</v>
      </c>
      <c r="Q167" s="14">
        <v>26995</v>
      </c>
    </row>
    <row r="168" spans="1:17" ht="12.75">
      <c r="A168" s="38">
        <v>124</v>
      </c>
      <c r="B168" s="13" t="s">
        <v>149</v>
      </c>
      <c r="C168" s="14">
        <v>50000</v>
      </c>
      <c r="D168" s="14">
        <v>25000</v>
      </c>
      <c r="E168" s="14">
        <v>50000</v>
      </c>
      <c r="F168" s="14">
        <v>1660</v>
      </c>
      <c r="G168" s="14">
        <v>1290</v>
      </c>
      <c r="H168" s="14">
        <v>1290</v>
      </c>
      <c r="I168" s="14">
        <v>1527</v>
      </c>
      <c r="J168" s="14">
        <v>1093</v>
      </c>
      <c r="K168" s="14">
        <v>1020</v>
      </c>
      <c r="L168" s="14">
        <v>900</v>
      </c>
      <c r="M168" s="14">
        <v>745</v>
      </c>
      <c r="N168" s="11"/>
      <c r="O168" s="14">
        <v>800</v>
      </c>
      <c r="P168" s="14">
        <v>800</v>
      </c>
      <c r="Q168" s="14">
        <v>800</v>
      </c>
    </row>
    <row r="169" spans="1:17" ht="12.75">
      <c r="A169" s="38"/>
      <c r="B169" s="16" t="s">
        <v>55</v>
      </c>
      <c r="C169" s="17">
        <f aca="true" t="shared" si="21" ref="C169:K169">SUM(C167:C168)</f>
        <v>580000</v>
      </c>
      <c r="D169" s="17">
        <f t="shared" si="21"/>
        <v>555000</v>
      </c>
      <c r="E169" s="17">
        <f t="shared" si="21"/>
        <v>580000</v>
      </c>
      <c r="F169" s="17">
        <f t="shared" si="21"/>
        <v>19253</v>
      </c>
      <c r="G169" s="17">
        <f t="shared" si="21"/>
        <v>15110</v>
      </c>
      <c r="H169" s="17">
        <f t="shared" si="21"/>
        <v>15110</v>
      </c>
      <c r="I169" s="17">
        <f t="shared" si="21"/>
        <v>16080</v>
      </c>
      <c r="J169" s="17">
        <f>SUM(J167:J168)</f>
        <v>21415</v>
      </c>
      <c r="K169" s="17">
        <f t="shared" si="21"/>
        <v>19935</v>
      </c>
      <c r="L169" s="17">
        <f>SUM(L167:L168)</f>
        <v>17944</v>
      </c>
      <c r="M169" s="17">
        <f>SUM(M167:M168)</f>
        <v>17575</v>
      </c>
      <c r="N169" s="11"/>
      <c r="O169" s="17">
        <f>SUM(O167:O168)</f>
        <v>27795</v>
      </c>
      <c r="P169" s="17">
        <f>SUM(P167:P168)</f>
        <v>27795</v>
      </c>
      <c r="Q169" s="17">
        <f>SUM(Q167:Q168)</f>
        <v>27795</v>
      </c>
    </row>
    <row r="170" spans="1:17" ht="12.75">
      <c r="A170" s="38">
        <v>125</v>
      </c>
      <c r="B170" s="13" t="s">
        <v>37</v>
      </c>
      <c r="C170" s="14">
        <v>547000</v>
      </c>
      <c r="D170" s="14">
        <v>547000</v>
      </c>
      <c r="E170" s="14">
        <v>547000</v>
      </c>
      <c r="F170" s="14">
        <v>18157</v>
      </c>
      <c r="G170" s="14">
        <v>17430</v>
      </c>
      <c r="H170" s="14">
        <v>17430</v>
      </c>
      <c r="I170" s="14">
        <v>14802</v>
      </c>
      <c r="J170" s="14">
        <v>29152</v>
      </c>
      <c r="K170" s="14">
        <v>39199</v>
      </c>
      <c r="L170" s="14">
        <v>47487</v>
      </c>
      <c r="M170" s="14">
        <v>49154</v>
      </c>
      <c r="N170" s="11"/>
      <c r="O170" s="14">
        <v>46703</v>
      </c>
      <c r="P170" s="14">
        <v>46703</v>
      </c>
      <c r="Q170" s="14">
        <v>46703</v>
      </c>
    </row>
    <row r="171" spans="1:17" ht="12.75">
      <c r="A171" s="38">
        <v>126</v>
      </c>
      <c r="B171" s="13" t="s">
        <v>218</v>
      </c>
      <c r="C171" s="14">
        <v>140070</v>
      </c>
      <c r="D171" s="14">
        <v>140070</v>
      </c>
      <c r="E171" s="14">
        <v>140070</v>
      </c>
      <c r="F171" s="14">
        <v>4649</v>
      </c>
      <c r="G171" s="14">
        <v>3500</v>
      </c>
      <c r="H171" s="14">
        <v>3500</v>
      </c>
      <c r="I171" s="14">
        <v>6246</v>
      </c>
      <c r="J171" s="14">
        <v>8754</v>
      </c>
      <c r="K171" s="14">
        <v>11966</v>
      </c>
      <c r="L171" s="14">
        <v>11000</v>
      </c>
      <c r="M171" s="14">
        <v>13943</v>
      </c>
      <c r="N171" s="11"/>
      <c r="O171" s="14">
        <v>11000</v>
      </c>
      <c r="P171" s="14">
        <v>11000</v>
      </c>
      <c r="Q171" s="14">
        <v>11000</v>
      </c>
    </row>
    <row r="172" spans="1:17" ht="12.75">
      <c r="A172" s="38">
        <v>127</v>
      </c>
      <c r="B172" s="13" t="s">
        <v>183</v>
      </c>
      <c r="C172" s="14"/>
      <c r="D172" s="14"/>
      <c r="E172" s="14"/>
      <c r="F172" s="14"/>
      <c r="G172" s="14"/>
      <c r="H172" s="14"/>
      <c r="I172" s="14"/>
      <c r="J172" s="14">
        <v>16105</v>
      </c>
      <c r="K172" s="14">
        <v>20895</v>
      </c>
      <c r="L172" s="14">
        <v>36960</v>
      </c>
      <c r="M172" s="14">
        <v>27900</v>
      </c>
      <c r="N172" s="11"/>
      <c r="O172" s="14">
        <v>28000</v>
      </c>
      <c r="P172" s="14">
        <v>28000</v>
      </c>
      <c r="Q172" s="14">
        <v>28000</v>
      </c>
    </row>
    <row r="173" spans="1:17" ht="12.75">
      <c r="A173" s="38"/>
      <c r="B173" s="16" t="s">
        <v>56</v>
      </c>
      <c r="C173" s="17">
        <f aca="true" t="shared" si="22" ref="C173:I173">SUM(C170:C171)</f>
        <v>687070</v>
      </c>
      <c r="D173" s="17">
        <f t="shared" si="22"/>
        <v>687070</v>
      </c>
      <c r="E173" s="17">
        <f t="shared" si="22"/>
        <v>687070</v>
      </c>
      <c r="F173" s="17">
        <f t="shared" si="22"/>
        <v>22806</v>
      </c>
      <c r="G173" s="17">
        <f t="shared" si="22"/>
        <v>20930</v>
      </c>
      <c r="H173" s="17">
        <f t="shared" si="22"/>
        <v>20930</v>
      </c>
      <c r="I173" s="17">
        <f t="shared" si="22"/>
        <v>21048</v>
      </c>
      <c r="J173" s="17">
        <f>SUM(J170:J172)</f>
        <v>54011</v>
      </c>
      <c r="K173" s="17">
        <f>SUM(K170:K172)</f>
        <v>72060</v>
      </c>
      <c r="L173" s="17">
        <f>SUM(L170:L172)</f>
        <v>95447</v>
      </c>
      <c r="M173" s="17">
        <f>SUM(M170:M172)</f>
        <v>90997</v>
      </c>
      <c r="N173" s="11"/>
      <c r="O173" s="17">
        <f>SUM(O170:O172)</f>
        <v>85703</v>
      </c>
      <c r="P173" s="17">
        <f>SUM(P170:P172)</f>
        <v>85703</v>
      </c>
      <c r="Q173" s="17">
        <f>SUM(Q170:Q172)</f>
        <v>85703</v>
      </c>
    </row>
    <row r="174" spans="1:17" ht="12.75">
      <c r="A174" s="38">
        <v>128</v>
      </c>
      <c r="B174" s="13" t="s">
        <v>4</v>
      </c>
      <c r="C174" s="14">
        <v>152200</v>
      </c>
      <c r="D174" s="14">
        <v>136000</v>
      </c>
      <c r="E174" s="14">
        <v>136000</v>
      </c>
      <c r="F174" s="14">
        <v>4514</v>
      </c>
      <c r="G174" s="14">
        <v>4820</v>
      </c>
      <c r="H174" s="14">
        <v>4820</v>
      </c>
      <c r="I174" s="14">
        <v>5022</v>
      </c>
      <c r="J174" s="14">
        <v>9973</v>
      </c>
      <c r="K174" s="14">
        <v>11214</v>
      </c>
      <c r="L174" s="14">
        <v>13838</v>
      </c>
      <c r="M174" s="14">
        <v>15433</v>
      </c>
      <c r="N174" s="11"/>
      <c r="O174" s="14">
        <v>19245</v>
      </c>
      <c r="P174" s="14">
        <v>19245</v>
      </c>
      <c r="Q174" s="14">
        <v>19245</v>
      </c>
    </row>
    <row r="175" spans="1:17" ht="12.75">
      <c r="A175" s="38">
        <v>129</v>
      </c>
      <c r="B175" s="13" t="s">
        <v>129</v>
      </c>
      <c r="C175" s="15">
        <v>0</v>
      </c>
      <c r="D175" s="14">
        <v>7000</v>
      </c>
      <c r="E175" s="14">
        <v>3000</v>
      </c>
      <c r="F175" s="15">
        <v>100</v>
      </c>
      <c r="G175" s="15">
        <v>120</v>
      </c>
      <c r="H175" s="15">
        <v>100</v>
      </c>
      <c r="I175" s="14">
        <v>990</v>
      </c>
      <c r="J175" s="14">
        <v>75</v>
      </c>
      <c r="K175" s="14">
        <v>186</v>
      </c>
      <c r="L175" s="14">
        <v>300</v>
      </c>
      <c r="M175" s="14">
        <v>0</v>
      </c>
      <c r="N175" s="11"/>
      <c r="O175" s="14">
        <v>0</v>
      </c>
      <c r="P175" s="14">
        <v>0</v>
      </c>
      <c r="Q175" s="14">
        <v>0</v>
      </c>
    </row>
    <row r="176" spans="1:17" ht="12.75">
      <c r="A176" s="38">
        <v>130</v>
      </c>
      <c r="B176" s="13" t="s">
        <v>135</v>
      </c>
      <c r="C176" s="15"/>
      <c r="D176" s="14"/>
      <c r="E176" s="14"/>
      <c r="F176" s="15"/>
      <c r="G176" s="15"/>
      <c r="H176" s="15"/>
      <c r="I176" s="14"/>
      <c r="J176" s="14">
        <v>0</v>
      </c>
      <c r="K176" s="14">
        <v>0</v>
      </c>
      <c r="L176" s="14">
        <v>0</v>
      </c>
      <c r="M176" s="14">
        <v>0</v>
      </c>
      <c r="N176" s="11"/>
      <c r="O176" s="14">
        <v>0</v>
      </c>
      <c r="P176" s="14">
        <v>0</v>
      </c>
      <c r="Q176" s="14">
        <v>0</v>
      </c>
    </row>
    <row r="177" spans="1:17" ht="12.75">
      <c r="A177" s="38"/>
      <c r="B177" s="16" t="s">
        <v>118</v>
      </c>
      <c r="C177" s="17">
        <f aca="true" t="shared" si="23" ref="C177:I177">SUM(C174:C175)</f>
        <v>152200</v>
      </c>
      <c r="D177" s="17">
        <f t="shared" si="23"/>
        <v>143000</v>
      </c>
      <c r="E177" s="17">
        <f t="shared" si="23"/>
        <v>139000</v>
      </c>
      <c r="F177" s="17">
        <f t="shared" si="23"/>
        <v>4614</v>
      </c>
      <c r="G177" s="17">
        <f t="shared" si="23"/>
        <v>4940</v>
      </c>
      <c r="H177" s="17">
        <f t="shared" si="23"/>
        <v>4920</v>
      </c>
      <c r="I177" s="17">
        <f t="shared" si="23"/>
        <v>6012</v>
      </c>
      <c r="J177" s="17">
        <f>SUM(J174:J176)</f>
        <v>10048</v>
      </c>
      <c r="K177" s="17">
        <f>SUM(K174:K176)</f>
        <v>11400</v>
      </c>
      <c r="L177" s="17">
        <f>SUM(L174:L176)</f>
        <v>14138</v>
      </c>
      <c r="M177" s="17">
        <f>SUM(M174:M176)</f>
        <v>15433</v>
      </c>
      <c r="N177" s="11"/>
      <c r="O177" s="17">
        <f>SUM(O174:O176)</f>
        <v>19245</v>
      </c>
      <c r="P177" s="17">
        <f>SUM(P174:P176)</f>
        <v>19245</v>
      </c>
      <c r="Q177" s="17">
        <f>SUM(Q174:Q176)</f>
        <v>19245</v>
      </c>
    </row>
    <row r="178" spans="1:17" ht="12.75">
      <c r="A178" s="38">
        <v>131</v>
      </c>
      <c r="B178" s="13" t="s">
        <v>306</v>
      </c>
      <c r="C178" s="14">
        <v>66400</v>
      </c>
      <c r="D178" s="14">
        <v>29900</v>
      </c>
      <c r="E178" s="14">
        <v>29900</v>
      </c>
      <c r="F178" s="15">
        <v>992</v>
      </c>
      <c r="G178" s="15">
        <v>438</v>
      </c>
      <c r="H178" s="15">
        <v>250</v>
      </c>
      <c r="I178" s="14">
        <v>1942</v>
      </c>
      <c r="J178" s="14">
        <v>273</v>
      </c>
      <c r="K178" s="14">
        <v>5080</v>
      </c>
      <c r="L178" s="14">
        <v>0</v>
      </c>
      <c r="M178" s="14">
        <v>9095</v>
      </c>
      <c r="N178" s="11"/>
      <c r="O178" s="14">
        <v>0</v>
      </c>
      <c r="P178" s="14">
        <v>0</v>
      </c>
      <c r="Q178" s="14">
        <v>0</v>
      </c>
    </row>
    <row r="179" spans="1:17" ht="12.75">
      <c r="A179" s="38"/>
      <c r="B179" s="16" t="s">
        <v>64</v>
      </c>
      <c r="C179" s="17">
        <f aca="true" t="shared" si="24" ref="C179:K179">SUM(C178)</f>
        <v>66400</v>
      </c>
      <c r="D179" s="17">
        <f t="shared" si="24"/>
        <v>29900</v>
      </c>
      <c r="E179" s="17">
        <f t="shared" si="24"/>
        <v>29900</v>
      </c>
      <c r="F179" s="17">
        <f t="shared" si="24"/>
        <v>992</v>
      </c>
      <c r="G179" s="17">
        <f t="shared" si="24"/>
        <v>438</v>
      </c>
      <c r="H179" s="17">
        <f t="shared" si="24"/>
        <v>250</v>
      </c>
      <c r="I179" s="17">
        <f t="shared" si="24"/>
        <v>1942</v>
      </c>
      <c r="J179" s="17">
        <f>SUM(J178)</f>
        <v>273</v>
      </c>
      <c r="K179" s="17">
        <f t="shared" si="24"/>
        <v>5080</v>
      </c>
      <c r="L179" s="17">
        <f>SUM(L178)</f>
        <v>0</v>
      </c>
      <c r="M179" s="17">
        <f>SUM(M178)</f>
        <v>9095</v>
      </c>
      <c r="N179" s="11"/>
      <c r="O179" s="17">
        <f>SUM(O178)</f>
        <v>0</v>
      </c>
      <c r="P179" s="17">
        <f>SUM(P178)</f>
        <v>0</v>
      </c>
      <c r="Q179" s="17">
        <f>SUM(Q178)</f>
        <v>0</v>
      </c>
    </row>
    <row r="180" spans="1:17" ht="12.75">
      <c r="A180" s="38">
        <v>132</v>
      </c>
      <c r="B180" s="49" t="s">
        <v>92</v>
      </c>
      <c r="C180" s="30">
        <v>47000</v>
      </c>
      <c r="D180" s="50">
        <v>0</v>
      </c>
      <c r="E180" s="50">
        <v>0</v>
      </c>
      <c r="F180" s="50"/>
      <c r="G180" s="50">
        <v>0</v>
      </c>
      <c r="H180" s="50"/>
      <c r="I180" s="50">
        <v>0</v>
      </c>
      <c r="J180" s="50">
        <v>506</v>
      </c>
      <c r="K180" s="50">
        <v>733</v>
      </c>
      <c r="L180" s="23">
        <v>500</v>
      </c>
      <c r="M180" s="23">
        <v>668</v>
      </c>
      <c r="N180" s="51"/>
      <c r="O180" s="23">
        <v>0</v>
      </c>
      <c r="P180" s="23">
        <v>0</v>
      </c>
      <c r="Q180" s="23">
        <v>0</v>
      </c>
    </row>
    <row r="181" spans="1:17" ht="12.75">
      <c r="A181" s="39">
        <v>133</v>
      </c>
      <c r="B181" s="24" t="s">
        <v>228</v>
      </c>
      <c r="C181" s="25"/>
      <c r="D181" s="71"/>
      <c r="E181" s="71"/>
      <c r="F181" s="71"/>
      <c r="G181" s="71"/>
      <c r="H181" s="71"/>
      <c r="I181" s="71"/>
      <c r="J181" s="71">
        <v>0</v>
      </c>
      <c r="K181" s="71">
        <v>229385</v>
      </c>
      <c r="L181" s="71">
        <v>260000</v>
      </c>
      <c r="M181" s="71">
        <v>170410</v>
      </c>
      <c r="N181" s="73"/>
      <c r="O181" s="71">
        <v>169400</v>
      </c>
      <c r="P181" s="71">
        <v>260000</v>
      </c>
      <c r="Q181" s="71">
        <v>260000</v>
      </c>
    </row>
    <row r="182" spans="1:17" ht="12.75">
      <c r="A182" s="38">
        <v>134</v>
      </c>
      <c r="B182" s="74" t="s">
        <v>219</v>
      </c>
      <c r="C182" s="75"/>
      <c r="D182" s="76"/>
      <c r="E182" s="76"/>
      <c r="F182" s="76"/>
      <c r="G182" s="76"/>
      <c r="H182" s="76"/>
      <c r="I182" s="76"/>
      <c r="J182" s="17">
        <f>SUM(J181)</f>
        <v>0</v>
      </c>
      <c r="K182" s="17">
        <f>SUM(K181)</f>
        <v>229385</v>
      </c>
      <c r="L182" s="76">
        <f>SUM(L181)</f>
        <v>260000</v>
      </c>
      <c r="M182" s="76">
        <f>SUM(M181)</f>
        <v>170410</v>
      </c>
      <c r="N182" s="77"/>
      <c r="O182" s="17">
        <f>SUM(O181)</f>
        <v>169400</v>
      </c>
      <c r="P182" s="76">
        <f>SUM(P181)</f>
        <v>260000</v>
      </c>
      <c r="Q182" s="76">
        <f>SUM(Q181)</f>
        <v>260000</v>
      </c>
    </row>
    <row r="183" spans="1:18" ht="12.75">
      <c r="A183" s="40"/>
      <c r="B183" s="26" t="s">
        <v>28</v>
      </c>
      <c r="C183" s="27" t="e">
        <f>C60+C64+C66+C68+C75+C84+C91+C97+C104+#REF!+C114+C122+C129+C131+C143+C146+C149+C157+C160+C163+C166+C169+C173+C177+C179+#REF!</f>
        <v>#REF!</v>
      </c>
      <c r="D183" s="27" t="e">
        <f>D60+D64+D66+D68+D75+D84+D91+D97+D104+#REF!+D114+D122+D129+D131+D143+D146+D149+D157+D160+D163+D166+D169+D173+D177+D179+#REF!</f>
        <v>#REF!</v>
      </c>
      <c r="E183" s="27" t="e">
        <f>E60+E64+E66+E68+E75+E84+E91+E97+E104+#REF!+E114+E122+E129+E131+E143+E146+E149+E157+E160+E163+E166+E169+E173+E177+E179+#REF!</f>
        <v>#REF!</v>
      </c>
      <c r="F183" s="27" t="e">
        <f>F60+F64+F66+F68+F75+F84+F91+F97+F104+#REF!+F114+F122+F129+F131+F143+F146+F149+F157+F160+F163+F166+F169+F173+F177+F179+#REF!</f>
        <v>#REF!</v>
      </c>
      <c r="G183" s="27" t="e">
        <f>G60+G64+G66+G68+G75+G84+G91+G97+G104+#REF!+G114+G122+G129+G131+G143+G146+G149+G157+G160+G163+G166+G169+G173+G177+G179+#REF!</f>
        <v>#REF!</v>
      </c>
      <c r="H183" s="27" t="e">
        <f>H60+H64+H66+H68+H75+H84+H91+H97+H104+#REF!+H114+H122+H129+H131+H143+H146+H149+H157+H160+H163+H166+H169+H173+H177+H179+#REF!</f>
        <v>#REF!</v>
      </c>
      <c r="I183" s="27" t="e">
        <f>I60+I64+I66+I68+I75+I84+I91+I97+I104+I106+I114+I122+I129+I131+I143+I146+I149+I157+I160+I163+I166+I169+I173+I177+I179+#REF!</f>
        <v>#REF!</v>
      </c>
      <c r="J183" s="27">
        <f>J60+J64+J66+J68+J75+J76+J84+J91+J97+J98+J104+J106+J114+J122+J129+J131+J143+J146+J149+J157+J160+J163+J166+J169+J173+J177+J179+J180+J182</f>
        <v>673869</v>
      </c>
      <c r="K183" s="27">
        <f>K60+K64+K66+K68+K75+K76+K84+K91+K97+K98+K104+K106+K114+K122+K129+K131+K143+K146+K149+K157+K160+K163+K166+K169+K173+K177+K179+K180+K182</f>
        <v>970374</v>
      </c>
      <c r="L183" s="27">
        <f>L60+L64+L66+L68+L75+L76+L84+L91+L97+L98+L104+L106+L114+L122+L129+L131+L143+L146+L149+L157+L160+L163+L166+L169+L173+L177+L179+L180+L182</f>
        <v>965564</v>
      </c>
      <c r="M183" s="27">
        <f>M60+M64+M66+M68+M75+M76+M84+M91+M97+M98+M104+M106+M114+M122+M129+M131+M143+M146+M149+M157+M160+M163+M166+M169+M173+M177+M179+M180+M182</f>
        <v>880784</v>
      </c>
      <c r="N183" s="28"/>
      <c r="O183" s="27">
        <f>O60+O64+O66+O68+O75+O76+O84+O91+O97+O98+O104+O106+O114+O122+O129+O131+O143+O146+O149+O157+O160+O163+O166+O169+O173+O177+O179+O180+O182</f>
        <v>846423</v>
      </c>
      <c r="P183" s="27">
        <f>P60+P64+P66+P68+P75+P76+P84+P91+P97+P98+P104+P106+P114+P122+P129+P131+P143+P146+P149+P157+P160+P163+P166+P169+P173+P177+P179+P180+P182</f>
        <v>916722</v>
      </c>
      <c r="Q183" s="27">
        <f>Q60+Q64+Q66+Q68+Q75+Q76+Q84+Q91+Q97+Q98+Q104+Q106+Q114+Q122+Q129+Q131+Q143+Q146+Q149+Q157+Q160+Q163+Q166+Q169+Q173+Q177+Q179+Q180+Q182</f>
        <v>916722</v>
      </c>
      <c r="R183" s="4"/>
    </row>
    <row r="184" spans="1:18" ht="12.75">
      <c r="A184" s="40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4"/>
    </row>
    <row r="185" spans="1:18" ht="12.75" customHeight="1">
      <c r="A185" s="109"/>
      <c r="B185" s="104"/>
      <c r="C185" s="105" t="s">
        <v>76</v>
      </c>
      <c r="D185" s="105" t="s">
        <v>77</v>
      </c>
      <c r="E185" s="105" t="s">
        <v>78</v>
      </c>
      <c r="F185" s="105"/>
      <c r="G185" s="105" t="s">
        <v>79</v>
      </c>
      <c r="H185" s="105" t="s">
        <v>80</v>
      </c>
      <c r="I185" s="105" t="s">
        <v>86</v>
      </c>
      <c r="J185" s="100" t="s">
        <v>259</v>
      </c>
      <c r="K185" s="100" t="s">
        <v>282</v>
      </c>
      <c r="L185" s="100" t="s">
        <v>284</v>
      </c>
      <c r="M185" s="100" t="s">
        <v>283</v>
      </c>
      <c r="N185" s="100" t="s">
        <v>154</v>
      </c>
      <c r="O185" s="100" t="s">
        <v>289</v>
      </c>
      <c r="P185" s="100" t="s">
        <v>285</v>
      </c>
      <c r="Q185" s="100" t="s">
        <v>286</v>
      </c>
      <c r="R185" s="4"/>
    </row>
    <row r="186" spans="1:17" ht="29.25" customHeight="1">
      <c r="A186" s="110"/>
      <c r="B186" s="104"/>
      <c r="C186" s="105"/>
      <c r="D186" s="105"/>
      <c r="E186" s="105"/>
      <c r="F186" s="105"/>
      <c r="G186" s="105"/>
      <c r="H186" s="105"/>
      <c r="I186" s="105"/>
      <c r="J186" s="101"/>
      <c r="K186" s="101"/>
      <c r="L186" s="101"/>
      <c r="M186" s="101"/>
      <c r="N186" s="101"/>
      <c r="O186" s="101"/>
      <c r="P186" s="101"/>
      <c r="Q186" s="101"/>
    </row>
    <row r="187" spans="1:17" ht="12.75">
      <c r="A187" s="64">
        <v>135</v>
      </c>
      <c r="B187" s="13" t="s">
        <v>269</v>
      </c>
      <c r="C187" s="15"/>
      <c r="D187" s="15"/>
      <c r="E187" s="15"/>
      <c r="F187" s="15"/>
      <c r="G187" s="15"/>
      <c r="H187" s="15"/>
      <c r="I187" s="15"/>
      <c r="J187" s="15">
        <v>0</v>
      </c>
      <c r="K187" s="15">
        <v>0</v>
      </c>
      <c r="L187" s="15">
        <v>4750</v>
      </c>
      <c r="M187" s="15"/>
      <c r="N187" s="65"/>
      <c r="O187" s="15">
        <v>0</v>
      </c>
      <c r="P187" s="15">
        <v>0</v>
      </c>
      <c r="Q187" s="15">
        <v>0</v>
      </c>
    </row>
    <row r="188" spans="1:17" ht="12.75">
      <c r="A188" s="38">
        <v>136</v>
      </c>
      <c r="B188" s="13" t="s">
        <v>93</v>
      </c>
      <c r="C188" s="15"/>
      <c r="D188" s="15"/>
      <c r="E188" s="15"/>
      <c r="F188" s="15"/>
      <c r="G188" s="15"/>
      <c r="H188" s="15"/>
      <c r="I188" s="15">
        <v>12203</v>
      </c>
      <c r="J188" s="15">
        <v>10526</v>
      </c>
      <c r="K188" s="15">
        <v>7895</v>
      </c>
      <c r="L188" s="15">
        <v>10526</v>
      </c>
      <c r="M188" s="15">
        <v>15452</v>
      </c>
      <c r="N188" s="11"/>
      <c r="O188" s="15">
        <v>10801</v>
      </c>
      <c r="P188" s="15">
        <v>0</v>
      </c>
      <c r="Q188" s="15">
        <v>0</v>
      </c>
    </row>
    <row r="189" spans="1:17" ht="12.75">
      <c r="A189" s="38">
        <v>137</v>
      </c>
      <c r="B189" s="13" t="s">
        <v>94</v>
      </c>
      <c r="C189" s="15"/>
      <c r="D189" s="15"/>
      <c r="E189" s="15"/>
      <c r="F189" s="15"/>
      <c r="G189" s="15"/>
      <c r="H189" s="15"/>
      <c r="I189" s="15">
        <v>0</v>
      </c>
      <c r="J189" s="15">
        <v>200000</v>
      </c>
      <c r="K189" s="15">
        <v>150000</v>
      </c>
      <c r="L189" s="15">
        <v>200000</v>
      </c>
      <c r="M189" s="15">
        <v>200000</v>
      </c>
      <c r="N189" s="11"/>
      <c r="O189" s="15">
        <v>200000</v>
      </c>
      <c r="P189" s="15">
        <v>0</v>
      </c>
      <c r="Q189" s="15">
        <v>0</v>
      </c>
    </row>
    <row r="190" spans="1:17" ht="12.75">
      <c r="A190" s="38">
        <v>138</v>
      </c>
      <c r="B190" s="13" t="s">
        <v>207</v>
      </c>
      <c r="C190" s="15"/>
      <c r="D190" s="15"/>
      <c r="E190" s="15"/>
      <c r="F190" s="15"/>
      <c r="G190" s="15"/>
      <c r="H190" s="15"/>
      <c r="I190" s="15"/>
      <c r="J190" s="15">
        <v>8521</v>
      </c>
      <c r="K190" s="15">
        <v>6968</v>
      </c>
      <c r="L190" s="15">
        <v>500</v>
      </c>
      <c r="M190" s="15"/>
      <c r="N190" s="11"/>
      <c r="O190" s="15">
        <v>0</v>
      </c>
      <c r="P190" s="15">
        <v>0</v>
      </c>
      <c r="Q190" s="15">
        <v>0</v>
      </c>
    </row>
    <row r="191" spans="1:17" ht="12.75">
      <c r="A191" s="38">
        <v>139</v>
      </c>
      <c r="B191" s="13" t="s">
        <v>168</v>
      </c>
      <c r="C191" s="15"/>
      <c r="D191" s="15"/>
      <c r="E191" s="15"/>
      <c r="F191" s="15"/>
      <c r="G191" s="15"/>
      <c r="H191" s="15"/>
      <c r="I191" s="15">
        <v>219</v>
      </c>
      <c r="J191" s="15">
        <v>8900</v>
      </c>
      <c r="K191" s="15"/>
      <c r="L191" s="15">
        <v>0</v>
      </c>
      <c r="M191" s="15"/>
      <c r="N191" s="11"/>
      <c r="O191" s="15">
        <v>0</v>
      </c>
      <c r="P191" s="15">
        <v>0</v>
      </c>
      <c r="Q191" s="15">
        <v>0</v>
      </c>
    </row>
    <row r="192" spans="1:17" ht="12.75">
      <c r="A192" s="38">
        <v>140</v>
      </c>
      <c r="B192" s="13" t="s">
        <v>169</v>
      </c>
      <c r="C192" s="15"/>
      <c r="D192" s="15"/>
      <c r="E192" s="15"/>
      <c r="F192" s="15"/>
      <c r="G192" s="15"/>
      <c r="H192" s="15"/>
      <c r="I192" s="15"/>
      <c r="J192" s="15">
        <v>15045</v>
      </c>
      <c r="K192" s="15"/>
      <c r="L192" s="15">
        <v>0</v>
      </c>
      <c r="M192" s="15"/>
      <c r="N192" s="11"/>
      <c r="O192" s="15">
        <v>0</v>
      </c>
      <c r="P192" s="15">
        <v>0</v>
      </c>
      <c r="Q192" s="15">
        <v>0</v>
      </c>
    </row>
    <row r="193" spans="1:17" ht="12.75">
      <c r="A193" s="38">
        <v>141</v>
      </c>
      <c r="B193" s="13" t="s">
        <v>265</v>
      </c>
      <c r="C193" s="15"/>
      <c r="D193" s="15"/>
      <c r="E193" s="15"/>
      <c r="F193" s="15"/>
      <c r="G193" s="15"/>
      <c r="H193" s="15"/>
      <c r="I193" s="15"/>
      <c r="J193" s="15">
        <v>3249</v>
      </c>
      <c r="K193" s="15"/>
      <c r="L193" s="15">
        <v>0</v>
      </c>
      <c r="M193" s="15"/>
      <c r="N193" s="11"/>
      <c r="O193" s="15">
        <v>0</v>
      </c>
      <c r="P193" s="15">
        <v>0</v>
      </c>
      <c r="Q193" s="15">
        <v>0</v>
      </c>
    </row>
    <row r="194" spans="1:17" ht="12.75">
      <c r="A194" s="38">
        <v>142</v>
      </c>
      <c r="B194" s="13" t="s">
        <v>270</v>
      </c>
      <c r="C194" s="15"/>
      <c r="D194" s="15"/>
      <c r="E194" s="15"/>
      <c r="F194" s="15"/>
      <c r="G194" s="15"/>
      <c r="H194" s="15"/>
      <c r="I194" s="15"/>
      <c r="J194" s="15">
        <v>0</v>
      </c>
      <c r="K194" s="15"/>
      <c r="L194" s="15">
        <v>156224</v>
      </c>
      <c r="M194" s="15"/>
      <c r="N194" s="11"/>
      <c r="O194" s="15">
        <v>0</v>
      </c>
      <c r="P194" s="15">
        <v>0</v>
      </c>
      <c r="Q194" s="15">
        <v>0</v>
      </c>
    </row>
    <row r="195" spans="1:17" ht="12.75">
      <c r="A195" s="38">
        <v>143</v>
      </c>
      <c r="B195" s="13" t="s">
        <v>225</v>
      </c>
      <c r="C195" s="15"/>
      <c r="D195" s="15"/>
      <c r="E195" s="15"/>
      <c r="F195" s="15"/>
      <c r="G195" s="15"/>
      <c r="H195" s="15"/>
      <c r="I195" s="15"/>
      <c r="J195" s="15">
        <v>200</v>
      </c>
      <c r="K195" s="15"/>
      <c r="L195" s="15">
        <v>0</v>
      </c>
      <c r="M195" s="15"/>
      <c r="N195" s="11"/>
      <c r="O195" s="15">
        <v>0</v>
      </c>
      <c r="P195" s="15">
        <v>0</v>
      </c>
      <c r="Q195" s="15">
        <v>0</v>
      </c>
    </row>
    <row r="196" spans="1:17" ht="12.75">
      <c r="A196" s="38">
        <v>144</v>
      </c>
      <c r="B196" s="13" t="s">
        <v>227</v>
      </c>
      <c r="C196" s="14">
        <v>570000</v>
      </c>
      <c r="D196" s="14">
        <v>755000</v>
      </c>
      <c r="E196" s="14">
        <v>474100</v>
      </c>
      <c r="F196" s="14">
        <v>15737</v>
      </c>
      <c r="G196" s="29">
        <v>7500</v>
      </c>
      <c r="H196" s="14">
        <v>8000</v>
      </c>
      <c r="I196" s="14">
        <v>0</v>
      </c>
      <c r="J196" s="15">
        <v>70734</v>
      </c>
      <c r="K196" s="15"/>
      <c r="L196" s="15">
        <v>0</v>
      </c>
      <c r="M196" s="15">
        <v>21023</v>
      </c>
      <c r="N196" s="11"/>
      <c r="O196" s="15">
        <v>0</v>
      </c>
      <c r="P196" s="15">
        <v>0</v>
      </c>
      <c r="Q196" s="15">
        <v>0</v>
      </c>
    </row>
    <row r="197" spans="1:17" ht="12.75">
      <c r="A197" s="38">
        <v>145</v>
      </c>
      <c r="B197" s="13" t="s">
        <v>272</v>
      </c>
      <c r="C197" s="15"/>
      <c r="D197" s="15"/>
      <c r="E197" s="15"/>
      <c r="F197" s="15"/>
      <c r="G197" s="15"/>
      <c r="H197" s="15"/>
      <c r="I197" s="15">
        <v>0</v>
      </c>
      <c r="J197" s="14">
        <v>94374</v>
      </c>
      <c r="K197" s="14">
        <v>75020</v>
      </c>
      <c r="L197" s="14">
        <v>202070</v>
      </c>
      <c r="M197" s="14">
        <v>800</v>
      </c>
      <c r="N197" s="11"/>
      <c r="O197" s="14">
        <v>0</v>
      </c>
      <c r="P197" s="14">
        <v>0</v>
      </c>
      <c r="Q197" s="14">
        <v>0</v>
      </c>
    </row>
    <row r="198" spans="1:17" ht="12.75">
      <c r="A198" s="38">
        <v>146</v>
      </c>
      <c r="B198" s="13" t="s">
        <v>209</v>
      </c>
      <c r="C198" s="15"/>
      <c r="D198" s="15"/>
      <c r="E198" s="15"/>
      <c r="F198" s="15"/>
      <c r="G198" s="15"/>
      <c r="H198" s="15"/>
      <c r="I198" s="15">
        <v>12</v>
      </c>
      <c r="J198" s="14">
        <v>545</v>
      </c>
      <c r="K198" s="14"/>
      <c r="L198" s="14">
        <v>217312</v>
      </c>
      <c r="M198" s="14"/>
      <c r="N198" s="11"/>
      <c r="O198" s="15">
        <v>228749</v>
      </c>
      <c r="P198" s="14">
        <v>0</v>
      </c>
      <c r="Q198" s="14">
        <v>0</v>
      </c>
    </row>
    <row r="199" spans="1:17" ht="12.75">
      <c r="A199" s="38">
        <v>147</v>
      </c>
      <c r="B199" s="13" t="s">
        <v>311</v>
      </c>
      <c r="C199" s="15"/>
      <c r="D199" s="15"/>
      <c r="E199" s="15"/>
      <c r="F199" s="15"/>
      <c r="G199" s="15"/>
      <c r="H199" s="15"/>
      <c r="I199" s="15"/>
      <c r="J199" s="14">
        <v>0</v>
      </c>
      <c r="K199" s="14"/>
      <c r="L199" s="14">
        <v>0</v>
      </c>
      <c r="M199" s="14"/>
      <c r="N199" s="11"/>
      <c r="O199" s="14">
        <v>3000</v>
      </c>
      <c r="P199" s="14">
        <v>0</v>
      </c>
      <c r="Q199" s="14">
        <v>0</v>
      </c>
    </row>
    <row r="200" spans="1:17" ht="12.75">
      <c r="A200" s="38">
        <v>148</v>
      </c>
      <c r="B200" s="13" t="s">
        <v>210</v>
      </c>
      <c r="C200" s="15"/>
      <c r="D200" s="15"/>
      <c r="E200" s="15"/>
      <c r="F200" s="15"/>
      <c r="G200" s="15"/>
      <c r="H200" s="15"/>
      <c r="I200" s="15">
        <v>0</v>
      </c>
      <c r="J200" s="14">
        <v>20315</v>
      </c>
      <c r="K200" s="14"/>
      <c r="L200" s="14">
        <v>0</v>
      </c>
      <c r="M200" s="14"/>
      <c r="N200" s="11"/>
      <c r="O200" s="14">
        <v>0</v>
      </c>
      <c r="P200" s="14">
        <v>0</v>
      </c>
      <c r="Q200" s="14">
        <v>0</v>
      </c>
    </row>
    <row r="201" spans="1:17" ht="12.75">
      <c r="A201" s="38">
        <v>149</v>
      </c>
      <c r="B201" s="13" t="s">
        <v>312</v>
      </c>
      <c r="C201" s="15"/>
      <c r="D201" s="15"/>
      <c r="E201" s="15"/>
      <c r="F201" s="15"/>
      <c r="G201" s="15"/>
      <c r="H201" s="15"/>
      <c r="I201" s="15">
        <v>2460</v>
      </c>
      <c r="J201" s="14">
        <v>0</v>
      </c>
      <c r="K201" s="14"/>
      <c r="L201" s="14">
        <v>0</v>
      </c>
      <c r="M201" s="14"/>
      <c r="N201" s="11"/>
      <c r="O201" s="14">
        <v>30000</v>
      </c>
      <c r="P201" s="14">
        <v>0</v>
      </c>
      <c r="Q201" s="14">
        <v>0</v>
      </c>
    </row>
    <row r="202" spans="1:17" ht="12.75">
      <c r="A202" s="38">
        <v>150</v>
      </c>
      <c r="B202" s="13" t="s">
        <v>273</v>
      </c>
      <c r="C202" s="15"/>
      <c r="D202" s="15"/>
      <c r="E202" s="15"/>
      <c r="F202" s="15"/>
      <c r="G202" s="14"/>
      <c r="H202" s="14"/>
      <c r="I202" s="15"/>
      <c r="J202" s="14">
        <v>0</v>
      </c>
      <c r="K202" s="14">
        <v>4002</v>
      </c>
      <c r="L202" s="14">
        <v>25200</v>
      </c>
      <c r="M202" s="14">
        <v>6360</v>
      </c>
      <c r="N202" s="11"/>
      <c r="O202" s="14">
        <v>0</v>
      </c>
      <c r="P202" s="14"/>
      <c r="Q202" s="14"/>
    </row>
    <row r="203" spans="1:17" ht="12.75">
      <c r="A203" s="38">
        <v>151</v>
      </c>
      <c r="B203" s="13" t="s">
        <v>226</v>
      </c>
      <c r="C203" s="15"/>
      <c r="D203" s="15"/>
      <c r="E203" s="15"/>
      <c r="F203" s="15"/>
      <c r="G203" s="14"/>
      <c r="H203" s="14"/>
      <c r="I203" s="15"/>
      <c r="J203" s="14">
        <v>1799</v>
      </c>
      <c r="K203" s="14"/>
      <c r="L203" s="14">
        <v>0</v>
      </c>
      <c r="M203" s="14"/>
      <c r="N203" s="11"/>
      <c r="O203" s="14">
        <v>0</v>
      </c>
      <c r="P203" s="14">
        <v>0</v>
      </c>
      <c r="Q203" s="14">
        <v>0</v>
      </c>
    </row>
    <row r="204" spans="1:17" ht="12.75">
      <c r="A204" s="38">
        <v>152</v>
      </c>
      <c r="B204" s="13" t="s">
        <v>316</v>
      </c>
      <c r="C204" s="15"/>
      <c r="D204" s="15"/>
      <c r="E204" s="15"/>
      <c r="F204" s="15"/>
      <c r="G204" s="14"/>
      <c r="H204" s="14"/>
      <c r="I204" s="15"/>
      <c r="J204" s="14">
        <v>0</v>
      </c>
      <c r="K204" s="14"/>
      <c r="L204" s="14">
        <v>20710</v>
      </c>
      <c r="M204" s="14"/>
      <c r="N204" s="11"/>
      <c r="O204" s="14">
        <v>60000</v>
      </c>
      <c r="P204" s="14">
        <v>0</v>
      </c>
      <c r="Q204" s="14">
        <v>0</v>
      </c>
    </row>
    <row r="205" spans="1:17" ht="12.75">
      <c r="A205" s="38">
        <v>153</v>
      </c>
      <c r="B205" s="13" t="s">
        <v>313</v>
      </c>
      <c r="C205" s="15"/>
      <c r="D205" s="15"/>
      <c r="E205" s="15"/>
      <c r="F205" s="15"/>
      <c r="G205" s="14"/>
      <c r="H205" s="14"/>
      <c r="I205" s="15"/>
      <c r="J205" s="14">
        <v>0</v>
      </c>
      <c r="K205" s="14"/>
      <c r="L205" s="14">
        <v>0</v>
      </c>
      <c r="M205" s="14"/>
      <c r="N205" s="11"/>
      <c r="O205" s="14">
        <v>2500</v>
      </c>
      <c r="P205" s="14">
        <v>0</v>
      </c>
      <c r="Q205" s="14">
        <v>0</v>
      </c>
    </row>
    <row r="206" spans="1:17" ht="12.75">
      <c r="A206" s="38">
        <v>154</v>
      </c>
      <c r="B206" s="13" t="s">
        <v>164</v>
      </c>
      <c r="C206" s="15"/>
      <c r="D206" s="15"/>
      <c r="E206" s="15"/>
      <c r="F206" s="15"/>
      <c r="G206" s="14"/>
      <c r="H206" s="14"/>
      <c r="I206" s="15"/>
      <c r="J206" s="14">
        <v>0</v>
      </c>
      <c r="K206" s="14"/>
      <c r="L206" s="14">
        <v>1000</v>
      </c>
      <c r="M206" s="14"/>
      <c r="N206" s="11"/>
      <c r="O206" s="14">
        <v>0</v>
      </c>
      <c r="P206" s="14">
        <v>0</v>
      </c>
      <c r="Q206" s="14">
        <v>0</v>
      </c>
    </row>
    <row r="207" spans="1:17" ht="12.75">
      <c r="A207" s="38">
        <v>155</v>
      </c>
      <c r="B207" s="13" t="s">
        <v>212</v>
      </c>
      <c r="C207" s="15"/>
      <c r="D207" s="15"/>
      <c r="E207" s="15"/>
      <c r="F207" s="15"/>
      <c r="G207" s="14"/>
      <c r="H207" s="14"/>
      <c r="I207" s="15"/>
      <c r="J207" s="14">
        <v>0</v>
      </c>
      <c r="K207" s="14">
        <v>4780</v>
      </c>
      <c r="L207" s="14">
        <v>250</v>
      </c>
      <c r="M207" s="14"/>
      <c r="N207" s="11"/>
      <c r="O207" s="14">
        <v>0</v>
      </c>
      <c r="P207" s="14">
        <v>0</v>
      </c>
      <c r="Q207" s="14">
        <v>0</v>
      </c>
    </row>
    <row r="208" spans="1:17" ht="12.75">
      <c r="A208" s="38">
        <v>156</v>
      </c>
      <c r="B208" s="13" t="s">
        <v>213</v>
      </c>
      <c r="C208" s="15"/>
      <c r="D208" s="15"/>
      <c r="E208" s="15"/>
      <c r="F208" s="15"/>
      <c r="G208" s="14"/>
      <c r="H208" s="14"/>
      <c r="I208" s="15"/>
      <c r="J208" s="14">
        <v>5112</v>
      </c>
      <c r="K208" s="14"/>
      <c r="L208" s="14">
        <v>250</v>
      </c>
      <c r="M208" s="14"/>
      <c r="N208" s="11"/>
      <c r="O208" s="14">
        <v>0</v>
      </c>
      <c r="P208" s="14">
        <v>0</v>
      </c>
      <c r="Q208" s="14">
        <v>0</v>
      </c>
    </row>
    <row r="209" spans="1:17" ht="12.75">
      <c r="A209" s="38">
        <v>157</v>
      </c>
      <c r="B209" s="13" t="s">
        <v>214</v>
      </c>
      <c r="C209" s="15"/>
      <c r="D209" s="15"/>
      <c r="E209" s="15"/>
      <c r="F209" s="15"/>
      <c r="G209" s="14"/>
      <c r="H209" s="14"/>
      <c r="I209" s="15"/>
      <c r="J209" s="14">
        <v>0</v>
      </c>
      <c r="K209" s="14">
        <v>53267</v>
      </c>
      <c r="L209" s="14">
        <v>0</v>
      </c>
      <c r="M209" s="14"/>
      <c r="N209" s="11"/>
      <c r="O209" s="14">
        <v>0</v>
      </c>
      <c r="P209" s="14">
        <v>0</v>
      </c>
      <c r="Q209" s="14">
        <v>0</v>
      </c>
    </row>
    <row r="210" spans="1:17" ht="12.75">
      <c r="A210" s="38">
        <v>158</v>
      </c>
      <c r="B210" s="13" t="s">
        <v>317</v>
      </c>
      <c r="C210" s="15"/>
      <c r="D210" s="15"/>
      <c r="E210" s="15"/>
      <c r="F210" s="15"/>
      <c r="G210" s="14"/>
      <c r="H210" s="14"/>
      <c r="I210" s="15"/>
      <c r="J210" s="14">
        <v>0</v>
      </c>
      <c r="K210" s="14"/>
      <c r="L210" s="14">
        <v>0</v>
      </c>
      <c r="M210" s="14"/>
      <c r="N210" s="11"/>
      <c r="O210" s="14">
        <v>2100</v>
      </c>
      <c r="P210" s="14">
        <v>0</v>
      </c>
      <c r="Q210" s="14">
        <v>0</v>
      </c>
    </row>
    <row r="211" spans="1:17" ht="12.75">
      <c r="A211" s="38">
        <v>159</v>
      </c>
      <c r="B211" s="13" t="s">
        <v>150</v>
      </c>
      <c r="C211" s="15"/>
      <c r="D211" s="15"/>
      <c r="E211" s="15"/>
      <c r="F211" s="15"/>
      <c r="G211" s="14"/>
      <c r="H211" s="14"/>
      <c r="I211" s="15"/>
      <c r="J211" s="14">
        <v>0</v>
      </c>
      <c r="K211" s="14">
        <v>15000</v>
      </c>
      <c r="L211" s="67">
        <v>12500</v>
      </c>
      <c r="M211" s="14">
        <v>12500</v>
      </c>
      <c r="N211" s="11"/>
      <c r="O211" s="67">
        <v>12500</v>
      </c>
      <c r="P211" s="67">
        <v>12500</v>
      </c>
      <c r="Q211" s="67">
        <v>12500</v>
      </c>
    </row>
    <row r="212" spans="1:17" ht="12.75">
      <c r="A212" s="38">
        <v>160</v>
      </c>
      <c r="B212" s="13" t="s">
        <v>216</v>
      </c>
      <c r="C212" s="15"/>
      <c r="D212" s="15"/>
      <c r="E212" s="15"/>
      <c r="F212" s="15"/>
      <c r="G212" s="14"/>
      <c r="H212" s="14"/>
      <c r="I212" s="15"/>
      <c r="J212" s="14">
        <v>0</v>
      </c>
      <c r="K212" s="14">
        <v>33567</v>
      </c>
      <c r="L212" s="14">
        <v>0</v>
      </c>
      <c r="M212" s="14">
        <v>1735</v>
      </c>
      <c r="N212" s="11"/>
      <c r="O212" s="14">
        <v>0</v>
      </c>
      <c r="P212" s="14">
        <v>0</v>
      </c>
      <c r="Q212" s="14">
        <v>0</v>
      </c>
    </row>
    <row r="213" spans="1:17" ht="12.75">
      <c r="A213" s="38">
        <v>161</v>
      </c>
      <c r="B213" s="13" t="s">
        <v>223</v>
      </c>
      <c r="C213" s="15"/>
      <c r="D213" s="15"/>
      <c r="E213" s="15"/>
      <c r="F213" s="15"/>
      <c r="G213" s="14"/>
      <c r="H213" s="14"/>
      <c r="I213" s="15"/>
      <c r="J213" s="14">
        <v>725</v>
      </c>
      <c r="K213" s="14"/>
      <c r="L213" s="14">
        <v>0</v>
      </c>
      <c r="M213" s="14"/>
      <c r="N213" s="11"/>
      <c r="O213" s="14">
        <v>0</v>
      </c>
      <c r="P213" s="14">
        <v>0</v>
      </c>
      <c r="Q213" s="14">
        <v>0</v>
      </c>
    </row>
    <row r="214" spans="1:17" ht="12.75">
      <c r="A214" s="38">
        <v>162</v>
      </c>
      <c r="B214" s="13" t="s">
        <v>314</v>
      </c>
      <c r="C214" s="15"/>
      <c r="D214" s="15"/>
      <c r="E214" s="15"/>
      <c r="F214" s="15"/>
      <c r="G214" s="14"/>
      <c r="H214" s="14"/>
      <c r="I214" s="15"/>
      <c r="J214" s="14">
        <v>0</v>
      </c>
      <c r="K214" s="14"/>
      <c r="L214" s="14">
        <v>0</v>
      </c>
      <c r="M214" s="14"/>
      <c r="N214" s="11"/>
      <c r="O214" s="14">
        <v>27500</v>
      </c>
      <c r="P214" s="14">
        <v>0</v>
      </c>
      <c r="Q214" s="14">
        <v>0</v>
      </c>
    </row>
    <row r="215" spans="1:17" ht="12.75">
      <c r="A215" s="38">
        <v>163</v>
      </c>
      <c r="B215" s="13" t="s">
        <v>307</v>
      </c>
      <c r="C215" s="15"/>
      <c r="D215" s="15"/>
      <c r="E215" s="15"/>
      <c r="F215" s="15"/>
      <c r="G215" s="14"/>
      <c r="H215" s="14"/>
      <c r="I215" s="15"/>
      <c r="J215" s="14">
        <v>0</v>
      </c>
      <c r="K215" s="14"/>
      <c r="L215" s="14">
        <v>0</v>
      </c>
      <c r="M215" s="14">
        <v>5178</v>
      </c>
      <c r="N215" s="11"/>
      <c r="O215" s="14">
        <v>0</v>
      </c>
      <c r="P215" s="14">
        <v>0</v>
      </c>
      <c r="Q215" s="14">
        <v>0</v>
      </c>
    </row>
    <row r="216" spans="1:17" ht="12.75">
      <c r="A216" s="38">
        <v>164</v>
      </c>
      <c r="B216" s="13" t="s">
        <v>308</v>
      </c>
      <c r="C216" s="15"/>
      <c r="D216" s="15"/>
      <c r="E216" s="15"/>
      <c r="F216" s="15"/>
      <c r="G216" s="14"/>
      <c r="H216" s="14"/>
      <c r="I216" s="15"/>
      <c r="J216" s="14">
        <v>0</v>
      </c>
      <c r="K216" s="14">
        <v>1106</v>
      </c>
      <c r="L216" s="14">
        <v>1000</v>
      </c>
      <c r="M216" s="14">
        <v>3000</v>
      </c>
      <c r="N216" s="11"/>
      <c r="O216" s="14">
        <v>0</v>
      </c>
      <c r="P216" s="14">
        <v>0</v>
      </c>
      <c r="Q216" s="14">
        <v>0</v>
      </c>
    </row>
    <row r="217" spans="1:17" ht="12.75">
      <c r="A217" s="38">
        <v>165</v>
      </c>
      <c r="B217" s="66" t="s">
        <v>224</v>
      </c>
      <c r="C217" s="15"/>
      <c r="D217" s="15"/>
      <c r="E217" s="15"/>
      <c r="F217" s="15"/>
      <c r="G217" s="14"/>
      <c r="H217" s="14"/>
      <c r="I217" s="15"/>
      <c r="J217" s="14">
        <v>600</v>
      </c>
      <c r="K217" s="14">
        <v>7416</v>
      </c>
      <c r="L217" s="67">
        <v>0</v>
      </c>
      <c r="M217" s="14"/>
      <c r="N217" s="11"/>
      <c r="O217" s="67">
        <v>0</v>
      </c>
      <c r="P217" s="14">
        <v>0</v>
      </c>
      <c r="Q217" s="14">
        <v>0</v>
      </c>
    </row>
    <row r="218" spans="1:17" ht="12.75">
      <c r="A218" s="38">
        <v>166</v>
      </c>
      <c r="B218" s="66" t="s">
        <v>187</v>
      </c>
      <c r="C218" s="15"/>
      <c r="D218" s="15"/>
      <c r="E218" s="15"/>
      <c r="F218" s="15"/>
      <c r="G218" s="14"/>
      <c r="H218" s="14"/>
      <c r="I218" s="15"/>
      <c r="J218" s="14">
        <v>3250</v>
      </c>
      <c r="K218" s="14"/>
      <c r="L218" s="67">
        <v>1000</v>
      </c>
      <c r="M218" s="14"/>
      <c r="N218" s="11"/>
      <c r="O218" s="67">
        <v>0</v>
      </c>
      <c r="P218" s="14">
        <v>0</v>
      </c>
      <c r="Q218" s="14">
        <v>0</v>
      </c>
    </row>
    <row r="219" spans="1:17" ht="12.75">
      <c r="A219" s="38">
        <v>167</v>
      </c>
      <c r="B219" s="66" t="s">
        <v>231</v>
      </c>
      <c r="C219" s="15"/>
      <c r="D219" s="15"/>
      <c r="E219" s="15"/>
      <c r="F219" s="15"/>
      <c r="G219" s="14"/>
      <c r="H219" s="14"/>
      <c r="I219" s="15"/>
      <c r="J219" s="14">
        <v>0</v>
      </c>
      <c r="K219" s="14"/>
      <c r="L219" s="67">
        <v>2252</v>
      </c>
      <c r="M219" s="14"/>
      <c r="N219" s="11"/>
      <c r="O219" s="67">
        <v>0</v>
      </c>
      <c r="P219" s="14">
        <v>0</v>
      </c>
      <c r="Q219" s="14">
        <v>0</v>
      </c>
    </row>
    <row r="220" spans="1:17" ht="12.75">
      <c r="A220" s="38">
        <v>168</v>
      </c>
      <c r="B220" s="13" t="s">
        <v>277</v>
      </c>
      <c r="C220" s="15"/>
      <c r="D220" s="15"/>
      <c r="E220" s="15"/>
      <c r="F220" s="15"/>
      <c r="G220" s="14"/>
      <c r="H220" s="14"/>
      <c r="I220" s="15"/>
      <c r="J220" s="14">
        <v>2886</v>
      </c>
      <c r="K220" s="14"/>
      <c r="L220" s="67">
        <v>12000</v>
      </c>
      <c r="M220" s="14">
        <v>3030</v>
      </c>
      <c r="N220" s="11"/>
      <c r="O220" s="67">
        <v>10000</v>
      </c>
      <c r="P220" s="14">
        <v>0</v>
      </c>
      <c r="Q220" s="14">
        <v>0</v>
      </c>
    </row>
    <row r="221" spans="1:17" ht="12.75">
      <c r="A221" s="38">
        <v>169</v>
      </c>
      <c r="B221" s="13" t="s">
        <v>281</v>
      </c>
      <c r="C221" s="15"/>
      <c r="D221" s="15"/>
      <c r="E221" s="15"/>
      <c r="F221" s="15"/>
      <c r="G221" s="14">
        <v>13280</v>
      </c>
      <c r="H221" s="15"/>
      <c r="I221" s="15">
        <v>18145</v>
      </c>
      <c r="J221" s="14">
        <v>0</v>
      </c>
      <c r="K221" s="14"/>
      <c r="L221" s="14">
        <v>15494</v>
      </c>
      <c r="M221" s="14">
        <v>769</v>
      </c>
      <c r="N221" s="11"/>
      <c r="O221" s="14">
        <v>13560</v>
      </c>
      <c r="P221" s="14">
        <v>0</v>
      </c>
      <c r="Q221" s="14">
        <v>0</v>
      </c>
    </row>
    <row r="222" spans="1:18" ht="15">
      <c r="A222" s="40"/>
      <c r="B222" s="26" t="s">
        <v>59</v>
      </c>
      <c r="C222" s="27">
        <f aca="true" t="shared" si="25" ref="C222:H222">SUM(C196:C221)</f>
        <v>570000</v>
      </c>
      <c r="D222" s="27">
        <f t="shared" si="25"/>
        <v>755000</v>
      </c>
      <c r="E222" s="27">
        <f t="shared" si="25"/>
        <v>474100</v>
      </c>
      <c r="F222" s="27">
        <f t="shared" si="25"/>
        <v>15737</v>
      </c>
      <c r="G222" s="27">
        <f t="shared" si="25"/>
        <v>20780</v>
      </c>
      <c r="H222" s="27">
        <f t="shared" si="25"/>
        <v>8000</v>
      </c>
      <c r="I222" s="27">
        <f>SUM(I188:I221)</f>
        <v>33039</v>
      </c>
      <c r="J222" s="27">
        <f>SUM(J187:J221)</f>
        <v>446781</v>
      </c>
      <c r="K222" s="27">
        <f>SUM(K187:K221)</f>
        <v>359021</v>
      </c>
      <c r="L222" s="27">
        <f>SUM(L187:L221)</f>
        <v>883038</v>
      </c>
      <c r="M222" s="27">
        <f>SUM(M187:M221)</f>
        <v>269847</v>
      </c>
      <c r="N222" s="31"/>
      <c r="O222" s="27">
        <f>SUM(O187:O221)</f>
        <v>600710</v>
      </c>
      <c r="P222" s="27">
        <f>SUM(P187:P221)</f>
        <v>12500</v>
      </c>
      <c r="Q222" s="27">
        <f>SUM(Q187:Q221)</f>
        <v>12500</v>
      </c>
      <c r="R222" s="5"/>
    </row>
    <row r="223" spans="1:18" ht="15">
      <c r="A223" s="99"/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90"/>
      <c r="O223" s="89"/>
      <c r="P223" s="89"/>
      <c r="Q223" s="89"/>
      <c r="R223" s="5"/>
    </row>
    <row r="224" spans="1:18" ht="15" customHeight="1">
      <c r="A224" s="109"/>
      <c r="B224" s="104"/>
      <c r="C224" s="105" t="s">
        <v>76</v>
      </c>
      <c r="D224" s="105" t="s">
        <v>77</v>
      </c>
      <c r="E224" s="105" t="s">
        <v>78</v>
      </c>
      <c r="F224" s="105"/>
      <c r="G224" s="105" t="s">
        <v>79</v>
      </c>
      <c r="H224" s="105" t="s">
        <v>80</v>
      </c>
      <c r="I224" s="105" t="s">
        <v>86</v>
      </c>
      <c r="J224" s="100" t="s">
        <v>259</v>
      </c>
      <c r="K224" s="100" t="s">
        <v>282</v>
      </c>
      <c r="L224" s="100" t="s">
        <v>284</v>
      </c>
      <c r="M224" s="100" t="s">
        <v>283</v>
      </c>
      <c r="N224" s="100" t="s">
        <v>154</v>
      </c>
      <c r="O224" s="100" t="s">
        <v>289</v>
      </c>
      <c r="P224" s="100" t="s">
        <v>285</v>
      </c>
      <c r="Q224" s="100" t="s">
        <v>286</v>
      </c>
      <c r="R224" s="5"/>
    </row>
    <row r="225" spans="1:18" ht="23.25" customHeight="1">
      <c r="A225" s="110"/>
      <c r="B225" s="104"/>
      <c r="C225" s="105"/>
      <c r="D225" s="105"/>
      <c r="E225" s="105"/>
      <c r="F225" s="105"/>
      <c r="G225" s="105"/>
      <c r="H225" s="105"/>
      <c r="I225" s="105"/>
      <c r="J225" s="101"/>
      <c r="K225" s="101"/>
      <c r="L225" s="101"/>
      <c r="M225" s="101"/>
      <c r="N225" s="101"/>
      <c r="O225" s="101"/>
      <c r="P225" s="101"/>
      <c r="Q225" s="101"/>
      <c r="R225" s="5"/>
    </row>
    <row r="226" spans="1:17" ht="12.75">
      <c r="A226" s="38"/>
      <c r="B226" s="13"/>
      <c r="C226" s="14"/>
      <c r="D226" s="14"/>
      <c r="E226" s="14"/>
      <c r="F226" s="14"/>
      <c r="G226" s="14"/>
      <c r="H226" s="14"/>
      <c r="I226" s="14"/>
      <c r="J226" s="15"/>
      <c r="K226" s="15"/>
      <c r="L226" s="15"/>
      <c r="M226" s="15"/>
      <c r="N226" s="11"/>
      <c r="O226" s="15"/>
      <c r="P226" s="15"/>
      <c r="Q226" s="15"/>
    </row>
    <row r="227" spans="1:18" ht="12.75">
      <c r="A227" s="41"/>
      <c r="B227" s="32" t="s">
        <v>75</v>
      </c>
      <c r="C227" s="33" t="e">
        <f>C183+C222+#REF!</f>
        <v>#REF!</v>
      </c>
      <c r="D227" s="33" t="e">
        <f>D183+D222+#REF!</f>
        <v>#REF!</v>
      </c>
      <c r="E227" s="33" t="e">
        <f>E183+E222+#REF!</f>
        <v>#REF!</v>
      </c>
      <c r="F227" s="33" t="e">
        <f>F183+F222+#REF!</f>
        <v>#REF!</v>
      </c>
      <c r="G227" s="33" t="e">
        <f>G183+G222+#REF!</f>
        <v>#REF!</v>
      </c>
      <c r="H227" s="33" t="e">
        <f>H183+H222+#REF!</f>
        <v>#REF!</v>
      </c>
      <c r="I227" s="33" t="e">
        <f>I183+I222</f>
        <v>#REF!</v>
      </c>
      <c r="J227" s="33">
        <f>J183+J222</f>
        <v>1120650</v>
      </c>
      <c r="K227" s="33">
        <f>K183+K222</f>
        <v>1329395</v>
      </c>
      <c r="L227" s="33">
        <f>L183+L222</f>
        <v>1848602</v>
      </c>
      <c r="M227" s="33">
        <f>M183+M222</f>
        <v>1150631</v>
      </c>
      <c r="N227" s="34"/>
      <c r="O227" s="33">
        <f>O183+O222</f>
        <v>1447133</v>
      </c>
      <c r="P227" s="33">
        <f>P183+P222</f>
        <v>929222</v>
      </c>
      <c r="Q227" s="33">
        <f>Q183+Q222</f>
        <v>929222</v>
      </c>
      <c r="R227" s="6"/>
    </row>
    <row r="228" spans="1:17" ht="12.75">
      <c r="A228" s="38"/>
      <c r="B228" s="12" t="s">
        <v>6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1"/>
      <c r="O228" s="15"/>
      <c r="P228" s="15"/>
      <c r="Q228" s="15"/>
    </row>
    <row r="229" spans="1:17" ht="12.75">
      <c r="A229" s="64">
        <v>170</v>
      </c>
      <c r="B229" s="13" t="s">
        <v>117</v>
      </c>
      <c r="C229" s="15"/>
      <c r="D229" s="15"/>
      <c r="E229" s="15"/>
      <c r="F229" s="15"/>
      <c r="G229" s="15"/>
      <c r="H229" s="15"/>
      <c r="I229" s="15"/>
      <c r="J229" s="15">
        <v>2476</v>
      </c>
      <c r="K229" s="15">
        <v>1078</v>
      </c>
      <c r="L229" s="15">
        <v>0</v>
      </c>
      <c r="M229" s="15"/>
      <c r="N229" s="13"/>
      <c r="O229" s="15">
        <v>0</v>
      </c>
      <c r="P229" s="15">
        <v>0</v>
      </c>
      <c r="Q229" s="15">
        <v>0</v>
      </c>
    </row>
    <row r="230" spans="1:17" ht="12.75">
      <c r="A230" s="64">
        <v>171</v>
      </c>
      <c r="B230" s="13" t="s">
        <v>131</v>
      </c>
      <c r="C230" s="15"/>
      <c r="D230" s="15"/>
      <c r="E230" s="15"/>
      <c r="F230" s="15"/>
      <c r="G230" s="15"/>
      <c r="H230" s="15"/>
      <c r="I230" s="15"/>
      <c r="J230" s="15">
        <v>0</v>
      </c>
      <c r="K230" s="15"/>
      <c r="L230" s="15">
        <v>0</v>
      </c>
      <c r="M230" s="15"/>
      <c r="N230" s="13"/>
      <c r="O230" s="15">
        <v>0</v>
      </c>
      <c r="P230" s="15">
        <v>0</v>
      </c>
      <c r="Q230" s="15">
        <v>0</v>
      </c>
    </row>
    <row r="231" spans="1:17" ht="12.75">
      <c r="A231" s="64">
        <v>172</v>
      </c>
      <c r="B231" s="13" t="s">
        <v>217</v>
      </c>
      <c r="C231" s="15"/>
      <c r="D231" s="15"/>
      <c r="E231" s="15"/>
      <c r="F231" s="15"/>
      <c r="G231" s="15"/>
      <c r="H231" s="15"/>
      <c r="I231" s="15"/>
      <c r="J231" s="15">
        <v>2912</v>
      </c>
      <c r="K231" s="15"/>
      <c r="L231" s="15">
        <v>0</v>
      </c>
      <c r="M231" s="15"/>
      <c r="N231" s="13"/>
      <c r="O231" s="15">
        <v>0</v>
      </c>
      <c r="P231" s="15">
        <v>0</v>
      </c>
      <c r="Q231" s="15">
        <v>0</v>
      </c>
    </row>
    <row r="232" spans="1:17" ht="12.75">
      <c r="A232" s="64">
        <v>173</v>
      </c>
      <c r="B232" s="13" t="s">
        <v>309</v>
      </c>
      <c r="C232" s="15"/>
      <c r="D232" s="15"/>
      <c r="E232" s="15"/>
      <c r="F232" s="15"/>
      <c r="G232" s="15"/>
      <c r="H232" s="15"/>
      <c r="I232" s="15"/>
      <c r="J232" s="15">
        <v>0</v>
      </c>
      <c r="K232" s="15"/>
      <c r="L232" s="71">
        <v>0</v>
      </c>
      <c r="M232" s="15">
        <v>21000</v>
      </c>
      <c r="N232" s="13"/>
      <c r="O232" s="71">
        <v>25200</v>
      </c>
      <c r="P232" s="71">
        <v>25200</v>
      </c>
      <c r="Q232" s="71">
        <v>25200</v>
      </c>
    </row>
    <row r="233" spans="1:17" ht="12.75">
      <c r="A233" s="64">
        <v>174</v>
      </c>
      <c r="B233" s="13" t="s">
        <v>184</v>
      </c>
      <c r="C233" s="15"/>
      <c r="D233" s="15"/>
      <c r="E233" s="15"/>
      <c r="F233" s="15"/>
      <c r="G233" s="15"/>
      <c r="H233" s="15"/>
      <c r="I233" s="15"/>
      <c r="J233" s="15">
        <v>464653</v>
      </c>
      <c r="K233" s="15"/>
      <c r="L233" s="15">
        <v>0</v>
      </c>
      <c r="M233" s="15"/>
      <c r="N233" s="13"/>
      <c r="O233" s="15">
        <v>0</v>
      </c>
      <c r="P233" s="15">
        <v>0</v>
      </c>
      <c r="Q233" s="15">
        <v>0</v>
      </c>
    </row>
    <row r="234" spans="1:17" ht="12.75">
      <c r="A234" s="64">
        <v>175</v>
      </c>
      <c r="B234" s="13" t="s">
        <v>30</v>
      </c>
      <c r="C234" s="14">
        <v>225720</v>
      </c>
      <c r="D234" s="14">
        <v>225720</v>
      </c>
      <c r="E234" s="14">
        <v>225720</v>
      </c>
      <c r="F234" s="14">
        <v>7493</v>
      </c>
      <c r="G234" s="14">
        <v>7492</v>
      </c>
      <c r="H234" s="14">
        <v>1600</v>
      </c>
      <c r="I234" s="14">
        <v>7493</v>
      </c>
      <c r="J234" s="14">
        <v>7493</v>
      </c>
      <c r="K234" s="14">
        <v>7490</v>
      </c>
      <c r="L234" s="14">
        <v>0</v>
      </c>
      <c r="M234" s="14"/>
      <c r="N234" s="11"/>
      <c r="O234" s="14">
        <v>0</v>
      </c>
      <c r="P234" s="14">
        <v>0</v>
      </c>
      <c r="Q234" s="14">
        <v>0</v>
      </c>
    </row>
    <row r="235" spans="1:18" ht="15">
      <c r="A235" s="40"/>
      <c r="B235" s="26" t="s">
        <v>60</v>
      </c>
      <c r="C235" s="27">
        <f aca="true" t="shared" si="26" ref="C235:I235">SUM(C234:C234)</f>
        <v>225720</v>
      </c>
      <c r="D235" s="27">
        <f t="shared" si="26"/>
        <v>225720</v>
      </c>
      <c r="E235" s="27">
        <f t="shared" si="26"/>
        <v>225720</v>
      </c>
      <c r="F235" s="27">
        <f t="shared" si="26"/>
        <v>7493</v>
      </c>
      <c r="G235" s="27">
        <f t="shared" si="26"/>
        <v>7492</v>
      </c>
      <c r="H235" s="27">
        <f t="shared" si="26"/>
        <v>1600</v>
      </c>
      <c r="I235" s="27">
        <f t="shared" si="26"/>
        <v>7493</v>
      </c>
      <c r="J235" s="27">
        <f>SUM(J229:J234)</f>
        <v>477534</v>
      </c>
      <c r="K235" s="27">
        <f>SUM(K229:K234)</f>
        <v>8568</v>
      </c>
      <c r="L235" s="27">
        <f>SUM(L229:L234)</f>
        <v>0</v>
      </c>
      <c r="M235" s="27">
        <f>SUM(M229:M234)</f>
        <v>21000</v>
      </c>
      <c r="N235" s="31"/>
      <c r="O235" s="27">
        <f>SUM(O229:O234)</f>
        <v>25200</v>
      </c>
      <c r="P235" s="27">
        <f>SUM(P229:P234)</f>
        <v>25200</v>
      </c>
      <c r="Q235" s="27">
        <f>SUM(Q229:Q234)</f>
        <v>25200</v>
      </c>
      <c r="R235" s="5"/>
    </row>
    <row r="236" spans="1:17" ht="12.75">
      <c r="A236" s="38"/>
      <c r="B236" s="13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1"/>
      <c r="O236" s="15"/>
      <c r="P236" s="15"/>
      <c r="Q236" s="15"/>
    </row>
    <row r="237" spans="1:18" ht="12.75">
      <c r="A237" s="37"/>
      <c r="B237" s="35" t="s">
        <v>83</v>
      </c>
      <c r="C237" s="36" t="e">
        <f aca="true" t="shared" si="27" ref="C237:I237">C235+C227</f>
        <v>#REF!</v>
      </c>
      <c r="D237" s="36" t="e">
        <f t="shared" si="27"/>
        <v>#REF!</v>
      </c>
      <c r="E237" s="36" t="e">
        <f t="shared" si="27"/>
        <v>#REF!</v>
      </c>
      <c r="F237" s="36" t="e">
        <f t="shared" si="27"/>
        <v>#REF!</v>
      </c>
      <c r="G237" s="36" t="e">
        <f t="shared" si="27"/>
        <v>#REF!</v>
      </c>
      <c r="H237" s="36" t="e">
        <f t="shared" si="27"/>
        <v>#REF!</v>
      </c>
      <c r="I237" s="36" t="e">
        <f t="shared" si="27"/>
        <v>#REF!</v>
      </c>
      <c r="J237" s="36">
        <f>J235+J227</f>
        <v>1598184</v>
      </c>
      <c r="K237" s="36">
        <f>K235+K227</f>
        <v>1337963</v>
      </c>
      <c r="L237" s="36">
        <f>L235+L227</f>
        <v>1848602</v>
      </c>
      <c r="M237" s="36">
        <f>M235+M227</f>
        <v>1171631</v>
      </c>
      <c r="N237" s="37"/>
      <c r="O237" s="36">
        <f>O235+O227</f>
        <v>1472333</v>
      </c>
      <c r="P237" s="36">
        <f>P235+P227</f>
        <v>954422</v>
      </c>
      <c r="Q237" s="36">
        <f>Q235+Q227</f>
        <v>954422</v>
      </c>
      <c r="R237" s="7"/>
    </row>
    <row r="239" ht="12.75">
      <c r="E239" t="s">
        <v>5</v>
      </c>
    </row>
    <row r="240" spans="2:5" ht="20.25">
      <c r="B240" s="2" t="s">
        <v>100</v>
      </c>
      <c r="E240" t="s">
        <v>5</v>
      </c>
    </row>
    <row r="242" spans="1:17" ht="12.75" customHeight="1">
      <c r="A242" s="109"/>
      <c r="B242" s="105" t="s">
        <v>95</v>
      </c>
      <c r="C242" s="105" t="s">
        <v>76</v>
      </c>
      <c r="D242" s="105" t="s">
        <v>77</v>
      </c>
      <c r="E242" s="105" t="s">
        <v>78</v>
      </c>
      <c r="F242" s="105"/>
      <c r="G242" s="105" t="s">
        <v>79</v>
      </c>
      <c r="H242" s="105" t="s">
        <v>80</v>
      </c>
      <c r="I242" s="105"/>
      <c r="J242" s="100" t="s">
        <v>259</v>
      </c>
      <c r="K242" s="100" t="s">
        <v>282</v>
      </c>
      <c r="L242" s="100" t="s">
        <v>284</v>
      </c>
      <c r="M242" s="100" t="s">
        <v>283</v>
      </c>
      <c r="N242" s="100" t="s">
        <v>154</v>
      </c>
      <c r="O242" s="100" t="s">
        <v>289</v>
      </c>
      <c r="P242" s="100" t="s">
        <v>285</v>
      </c>
      <c r="Q242" s="100" t="s">
        <v>286</v>
      </c>
    </row>
    <row r="243" spans="1:17" ht="28.5" customHeight="1">
      <c r="A243" s="110"/>
      <c r="B243" s="105"/>
      <c r="C243" s="105"/>
      <c r="D243" s="105"/>
      <c r="E243" s="105"/>
      <c r="F243" s="105"/>
      <c r="G243" s="105"/>
      <c r="H243" s="105"/>
      <c r="I243" s="105"/>
      <c r="J243" s="101"/>
      <c r="K243" s="101"/>
      <c r="L243" s="101"/>
      <c r="M243" s="101"/>
      <c r="N243" s="101"/>
      <c r="O243" s="101"/>
      <c r="P243" s="101"/>
      <c r="Q243" s="101"/>
    </row>
    <row r="244" spans="1:17" ht="12.75">
      <c r="A244" s="39"/>
      <c r="B244" s="22"/>
      <c r="C244" s="53"/>
      <c r="D244" s="54"/>
      <c r="E244" s="54"/>
      <c r="F244" s="54"/>
      <c r="G244" s="54"/>
      <c r="H244" s="54"/>
      <c r="I244" s="54"/>
      <c r="J244" s="54"/>
      <c r="K244" s="54"/>
      <c r="L244" s="55"/>
      <c r="M244" s="55"/>
      <c r="N244" s="21"/>
      <c r="O244" s="55"/>
      <c r="P244" s="55"/>
      <c r="Q244" s="55"/>
    </row>
    <row r="245" spans="1:17" ht="12.75">
      <c r="A245" s="38"/>
      <c r="B245" s="13"/>
      <c r="C245" s="1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1"/>
      <c r="O245" s="15"/>
      <c r="P245" s="15"/>
      <c r="Q245" s="15"/>
    </row>
    <row r="246" spans="1:17" ht="12.75">
      <c r="A246" s="38"/>
      <c r="B246" s="16" t="s">
        <v>96</v>
      </c>
      <c r="C246" s="17">
        <f aca="true" t="shared" si="28" ref="C246:H246">SUM(C244)</f>
        <v>0</v>
      </c>
      <c r="D246" s="17">
        <f t="shared" si="28"/>
        <v>0</v>
      </c>
      <c r="E246" s="17">
        <f t="shared" si="28"/>
        <v>0</v>
      </c>
      <c r="F246" s="17">
        <f t="shared" si="28"/>
        <v>0</v>
      </c>
      <c r="G246" s="17">
        <f t="shared" si="28"/>
        <v>0</v>
      </c>
      <c r="H246" s="17">
        <f t="shared" si="28"/>
        <v>0</v>
      </c>
      <c r="I246" s="17"/>
      <c r="J246" s="17">
        <v>1643605</v>
      </c>
      <c r="K246" s="17">
        <v>1349058</v>
      </c>
      <c r="L246" s="17">
        <v>1848602</v>
      </c>
      <c r="M246" s="17">
        <v>1206481</v>
      </c>
      <c r="N246" s="11"/>
      <c r="O246" s="17">
        <v>1472333</v>
      </c>
      <c r="P246" s="17">
        <v>1026043</v>
      </c>
      <c r="Q246" s="17">
        <v>1038112</v>
      </c>
    </row>
    <row r="247" spans="1:17" ht="12.75">
      <c r="A247" s="38"/>
      <c r="B247" s="56" t="s">
        <v>97</v>
      </c>
      <c r="C247" s="43"/>
      <c r="D247" s="44"/>
      <c r="E247" s="44"/>
      <c r="F247" s="44"/>
      <c r="G247" s="44"/>
      <c r="H247" s="44"/>
      <c r="I247" s="44"/>
      <c r="J247" s="43">
        <f>J237</f>
        <v>1598184</v>
      </c>
      <c r="K247" s="43">
        <f>K237</f>
        <v>1337963</v>
      </c>
      <c r="L247" s="43">
        <f>L237</f>
        <v>1848602</v>
      </c>
      <c r="M247" s="43">
        <f>M237</f>
        <v>1171631</v>
      </c>
      <c r="N247" s="57"/>
      <c r="O247" s="43">
        <f>O237</f>
        <v>1472333</v>
      </c>
      <c r="P247" s="43">
        <f>P237</f>
        <v>954422</v>
      </c>
      <c r="Q247" s="43">
        <f>Q237</f>
        <v>954422</v>
      </c>
    </row>
    <row r="248" spans="1:17" ht="12.75">
      <c r="A248" s="39"/>
      <c r="B248" s="66"/>
      <c r="C248" s="67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91"/>
      <c r="O248" s="68"/>
      <c r="P248" s="68"/>
      <c r="Q248" s="68"/>
    </row>
    <row r="249" spans="1:17" ht="12.75">
      <c r="A249" s="61"/>
      <c r="B249" s="58" t="s">
        <v>98</v>
      </c>
      <c r="C249" s="59" t="e">
        <f>C105+#REF!+C110+C113+C121+C124+C129+C143+C145+#REF!+C157+C161+C167+C169+#REF!+#REF!+#REF!+C191+C197+C200+C221+C227+C235+#REF!+C239+C246</f>
        <v>#REF!</v>
      </c>
      <c r="D249" s="59" t="e">
        <f>D105+#REF!+D110+D113+D121+D124+D129+D143+D145+#REF!+D157+D161+D167+D169+#REF!+#REF!+#REF!+D191+D197+D200+D221+D227+D235+#REF!+D239+D246</f>
        <v>#REF!</v>
      </c>
      <c r="E249" s="59" t="e">
        <f>E105+#REF!+E110+E113+E121+E124+E129+E143+E145+#REF!+E157+E161+E167+E169+#REF!+#REF!+#REF!+E191+E197+E200+E221+E227+E235+#REF!+E239+E246</f>
        <v>#REF!</v>
      </c>
      <c r="F249" s="59" t="e">
        <f>F105+#REF!+F110+F113+F121+F124+F129+F143+F145+#REF!+F157+F161+F167+F169+#REF!+#REF!+#REF!+F191+F197+F200+F221+F227+F235+#REF!+F239+F246</f>
        <v>#REF!</v>
      </c>
      <c r="G249" s="59" t="e">
        <f>G105+#REF!+G110+G113+G121+G124+G129+G143+G145+#REF!+G157+G161+G167+G169+#REF!+#REF!+#REF!+G191+G197+G200+G221+G227+G235+#REF!+G239+G246</f>
        <v>#REF!</v>
      </c>
      <c r="H249" s="59" t="e">
        <f>H105+#REF!+H110+H113+H121+H124+H129+H143+H145+#REF!+H157+H161+H167+H169+#REF!+#REF!+#REF!+H191+H197+H200+H221+H227+H235+#REF!+H239+H246</f>
        <v>#REF!</v>
      </c>
      <c r="I249" s="59"/>
      <c r="J249" s="59">
        <f>SUM(J246-J247)</f>
        <v>45421</v>
      </c>
      <c r="K249" s="59">
        <f>SUM(K246-K247)</f>
        <v>11095</v>
      </c>
      <c r="L249" s="59">
        <f>SUM(L246-L247)</f>
        <v>0</v>
      </c>
      <c r="M249" s="59">
        <f>SUM(M246-M247)</f>
        <v>34850</v>
      </c>
      <c r="N249" s="60"/>
      <c r="O249" s="59">
        <f>SUM(O246-O247)</f>
        <v>0</v>
      </c>
      <c r="P249" s="59">
        <f>SUM(P246-P247)</f>
        <v>71621</v>
      </c>
      <c r="Q249" s="59">
        <f>SUM(Q246-Q247)</f>
        <v>83690</v>
      </c>
    </row>
    <row r="250" spans="1:17" ht="12.75">
      <c r="A250" s="61"/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98"/>
      <c r="O250" s="89"/>
      <c r="P250" s="89"/>
      <c r="Q250" s="89"/>
    </row>
    <row r="251" spans="1:17" ht="12.75">
      <c r="A251" s="61"/>
      <c r="B251" s="26" t="s">
        <v>99</v>
      </c>
      <c r="C251" s="27"/>
      <c r="D251" s="27"/>
      <c r="E251" s="27"/>
      <c r="F251" s="27"/>
      <c r="G251" s="27"/>
      <c r="H251" s="27"/>
      <c r="I251" s="27"/>
      <c r="J251" s="27">
        <v>0</v>
      </c>
      <c r="K251" s="27">
        <v>0</v>
      </c>
      <c r="L251" s="27">
        <v>0</v>
      </c>
      <c r="M251" s="27"/>
      <c r="N251" s="28"/>
      <c r="O251" s="27">
        <v>0</v>
      </c>
      <c r="P251" s="27">
        <v>0</v>
      </c>
      <c r="Q251" s="27">
        <v>0</v>
      </c>
    </row>
    <row r="252" spans="1:17" ht="12.75">
      <c r="A252" s="40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5" spans="2:16" ht="12.75">
      <c r="B255" s="63" t="s">
        <v>318</v>
      </c>
      <c r="P255" s="63" t="s">
        <v>108</v>
      </c>
    </row>
    <row r="256" spans="2:16" ht="12.75">
      <c r="B256" t="s">
        <v>287</v>
      </c>
      <c r="P256" t="s">
        <v>0</v>
      </c>
    </row>
    <row r="257" spans="2:12" ht="12.75">
      <c r="B257" s="69" t="s">
        <v>288</v>
      </c>
      <c r="C257" s="70"/>
      <c r="D257" s="70"/>
      <c r="E257" s="70"/>
      <c r="F257" s="70"/>
      <c r="G257" s="70"/>
      <c r="H257" s="70"/>
      <c r="I257" s="70"/>
      <c r="J257" s="70"/>
      <c r="K257" s="70"/>
      <c r="L257" s="70"/>
    </row>
    <row r="258" spans="2:12" ht="12.75">
      <c r="B258" s="69"/>
      <c r="C258" s="70"/>
      <c r="D258" s="70"/>
      <c r="E258" s="70"/>
      <c r="F258" s="70"/>
      <c r="G258" s="70"/>
      <c r="H258" s="70"/>
      <c r="I258" s="70"/>
      <c r="J258" s="70"/>
      <c r="K258" s="70"/>
      <c r="L258" s="70"/>
    </row>
    <row r="259" spans="2:12" ht="12.75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</row>
    <row r="261" ht="12.75">
      <c r="B261" t="s">
        <v>319</v>
      </c>
    </row>
    <row r="262" ht="12.75">
      <c r="B262" t="s">
        <v>310</v>
      </c>
    </row>
  </sheetData>
  <sheetProtection/>
  <mergeCells count="139">
    <mergeCell ref="M242:M243"/>
    <mergeCell ref="N242:N243"/>
    <mergeCell ref="O242:O243"/>
    <mergeCell ref="P242:P243"/>
    <mergeCell ref="Q242:Q243"/>
    <mergeCell ref="G242:G243"/>
    <mergeCell ref="H242:H243"/>
    <mergeCell ref="I242:I243"/>
    <mergeCell ref="J242:J243"/>
    <mergeCell ref="K242:K243"/>
    <mergeCell ref="L242:L243"/>
    <mergeCell ref="A242:A243"/>
    <mergeCell ref="B242:B243"/>
    <mergeCell ref="C242:C243"/>
    <mergeCell ref="D242:D243"/>
    <mergeCell ref="E242:E243"/>
    <mergeCell ref="F242:F243"/>
    <mergeCell ref="L224:L225"/>
    <mergeCell ref="M224:M225"/>
    <mergeCell ref="N224:N225"/>
    <mergeCell ref="O224:O225"/>
    <mergeCell ref="P224:P225"/>
    <mergeCell ref="Q224:Q225"/>
    <mergeCell ref="F224:F225"/>
    <mergeCell ref="G224:G225"/>
    <mergeCell ref="H224:H225"/>
    <mergeCell ref="I224:I225"/>
    <mergeCell ref="J224:J225"/>
    <mergeCell ref="K224:K225"/>
    <mergeCell ref="M185:M186"/>
    <mergeCell ref="N185:N186"/>
    <mergeCell ref="O185:O186"/>
    <mergeCell ref="P185:P186"/>
    <mergeCell ref="Q185:Q186"/>
    <mergeCell ref="A224:A225"/>
    <mergeCell ref="B224:B225"/>
    <mergeCell ref="C224:C225"/>
    <mergeCell ref="D224:D225"/>
    <mergeCell ref="E224:E225"/>
    <mergeCell ref="G185:G186"/>
    <mergeCell ref="H185:H186"/>
    <mergeCell ref="I185:I186"/>
    <mergeCell ref="J185:J186"/>
    <mergeCell ref="K185:K186"/>
    <mergeCell ref="L185:L186"/>
    <mergeCell ref="A185:A186"/>
    <mergeCell ref="B185:B186"/>
    <mergeCell ref="C185:C186"/>
    <mergeCell ref="D185:D186"/>
    <mergeCell ref="E185:E186"/>
    <mergeCell ref="F185:F186"/>
    <mergeCell ref="L152:L153"/>
    <mergeCell ref="M152:M153"/>
    <mergeCell ref="N152:N153"/>
    <mergeCell ref="O152:O153"/>
    <mergeCell ref="P152:P153"/>
    <mergeCell ref="Q152:Q153"/>
    <mergeCell ref="F152:F153"/>
    <mergeCell ref="G152:G153"/>
    <mergeCell ref="H152:H153"/>
    <mergeCell ref="I152:I153"/>
    <mergeCell ref="J152:J153"/>
    <mergeCell ref="K152:K153"/>
    <mergeCell ref="M116:M117"/>
    <mergeCell ref="N116:N117"/>
    <mergeCell ref="O116:O117"/>
    <mergeCell ref="P116:P117"/>
    <mergeCell ref="Q116:Q117"/>
    <mergeCell ref="A152:A153"/>
    <mergeCell ref="B152:B153"/>
    <mergeCell ref="C152:C153"/>
    <mergeCell ref="D152:D153"/>
    <mergeCell ref="E152:E153"/>
    <mergeCell ref="G116:G117"/>
    <mergeCell ref="H116:H117"/>
    <mergeCell ref="I116:I117"/>
    <mergeCell ref="J116:J117"/>
    <mergeCell ref="K116:K117"/>
    <mergeCell ref="L116:L117"/>
    <mergeCell ref="A116:A117"/>
    <mergeCell ref="B116:B117"/>
    <mergeCell ref="C116:C117"/>
    <mergeCell ref="D116:D117"/>
    <mergeCell ref="E116:E117"/>
    <mergeCell ref="F116:F117"/>
    <mergeCell ref="L77:L78"/>
    <mergeCell ref="M77:M78"/>
    <mergeCell ref="N77:N78"/>
    <mergeCell ref="O77:O78"/>
    <mergeCell ref="P77:P78"/>
    <mergeCell ref="Q77:Q78"/>
    <mergeCell ref="F77:F78"/>
    <mergeCell ref="G77:G78"/>
    <mergeCell ref="H77:H78"/>
    <mergeCell ref="I77:I78"/>
    <mergeCell ref="J77:J78"/>
    <mergeCell ref="K77:K78"/>
    <mergeCell ref="M38:M39"/>
    <mergeCell ref="N38:N39"/>
    <mergeCell ref="O38:O39"/>
    <mergeCell ref="P38:P39"/>
    <mergeCell ref="Q38:Q39"/>
    <mergeCell ref="A77:A78"/>
    <mergeCell ref="B77:B78"/>
    <mergeCell ref="C77:C78"/>
    <mergeCell ref="D77:D78"/>
    <mergeCell ref="E77:E78"/>
    <mergeCell ref="G38:G39"/>
    <mergeCell ref="H38:H39"/>
    <mergeCell ref="I38:I39"/>
    <mergeCell ref="J38:J39"/>
    <mergeCell ref="K38:K39"/>
    <mergeCell ref="L38:L39"/>
    <mergeCell ref="N8:N9"/>
    <mergeCell ref="O8:O9"/>
    <mergeCell ref="P8:P9"/>
    <mergeCell ref="Q8:Q9"/>
    <mergeCell ref="A38:A39"/>
    <mergeCell ref="B38:B39"/>
    <mergeCell ref="C38:C39"/>
    <mergeCell ref="D38:D39"/>
    <mergeCell ref="E38:E39"/>
    <mergeCell ref="F38:F39"/>
    <mergeCell ref="H8:H9"/>
    <mergeCell ref="I8:I9"/>
    <mergeCell ref="J8:J9"/>
    <mergeCell ref="K8:K9"/>
    <mergeCell ref="L8:L9"/>
    <mergeCell ref="M8:M9"/>
    <mergeCell ref="B3:M4"/>
    <mergeCell ref="B5:M5"/>
    <mergeCell ref="I7:J7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19"/>
  <sheetViews>
    <sheetView zoomScalePageLayoutView="0" workbookViewId="0" topLeftCell="A1">
      <selection activeCell="B4" sqref="B4:R5"/>
    </sheetView>
  </sheetViews>
  <sheetFormatPr defaultColWidth="9.140625" defaultRowHeight="12.75"/>
  <cols>
    <col min="2" max="2" width="33.140625" style="0" customWidth="1"/>
    <col min="3" max="9" width="9.140625" style="0" hidden="1" customWidth="1"/>
    <col min="10" max="10" width="13.57421875" style="0" hidden="1" customWidth="1"/>
    <col min="11" max="11" width="9.140625" style="0" hidden="1" customWidth="1"/>
    <col min="12" max="12" width="11.7109375" style="0" hidden="1" customWidth="1"/>
    <col min="13" max="13" width="9.140625" style="0" hidden="1" customWidth="1"/>
    <col min="14" max="14" width="0.13671875" style="0" hidden="1" customWidth="1"/>
    <col min="15" max="18" width="15.7109375" style="0" customWidth="1"/>
  </cols>
  <sheetData>
    <row r="2" spans="2:18" ht="20.25" customHeight="1">
      <c r="B2" s="102" t="s">
        <v>258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18" ht="17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2:18" ht="12" customHeight="1">
      <c r="B4" s="106" t="s">
        <v>234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2:18" ht="20.25" customHeigh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2:17" ht="15.75" customHeight="1">
      <c r="B6" s="1"/>
      <c r="C6" s="2"/>
      <c r="D6" s="2"/>
      <c r="I6" s="103" t="s">
        <v>31</v>
      </c>
      <c r="J6" s="103"/>
      <c r="K6" s="1"/>
      <c r="L6" s="1"/>
      <c r="M6" s="1"/>
      <c r="O6" s="1"/>
      <c r="P6" s="1"/>
      <c r="Q6" s="1"/>
    </row>
    <row r="7" spans="1:19" ht="12.75">
      <c r="A7" s="107" t="s">
        <v>91</v>
      </c>
      <c r="B7" s="104"/>
      <c r="C7" s="105" t="s">
        <v>76</v>
      </c>
      <c r="D7" s="105" t="s">
        <v>77</v>
      </c>
      <c r="E7" s="105" t="s">
        <v>78</v>
      </c>
      <c r="F7" s="105"/>
      <c r="G7" s="105" t="s">
        <v>79</v>
      </c>
      <c r="H7" s="105" t="s">
        <v>80</v>
      </c>
      <c r="I7" s="105" t="s">
        <v>86</v>
      </c>
      <c r="J7" s="100" t="s">
        <v>153</v>
      </c>
      <c r="K7" s="100" t="s">
        <v>189</v>
      </c>
      <c r="L7" s="100" t="s">
        <v>188</v>
      </c>
      <c r="M7" s="100" t="s">
        <v>190</v>
      </c>
      <c r="N7" s="100" t="s">
        <v>154</v>
      </c>
      <c r="O7" s="100" t="s">
        <v>235</v>
      </c>
      <c r="P7" s="113" t="s">
        <v>239</v>
      </c>
      <c r="Q7" s="100" t="s">
        <v>236</v>
      </c>
      <c r="R7" s="100" t="s">
        <v>237</v>
      </c>
      <c r="S7" s="3"/>
    </row>
    <row r="8" spans="1:19" ht="24" customHeight="1">
      <c r="A8" s="108"/>
      <c r="B8" s="104"/>
      <c r="C8" s="105"/>
      <c r="D8" s="105"/>
      <c r="E8" s="105"/>
      <c r="F8" s="105"/>
      <c r="G8" s="105"/>
      <c r="H8" s="105"/>
      <c r="I8" s="105"/>
      <c r="J8" s="101"/>
      <c r="K8" s="101"/>
      <c r="L8" s="101"/>
      <c r="M8" s="101"/>
      <c r="N8" s="101"/>
      <c r="O8" s="101"/>
      <c r="P8" s="114"/>
      <c r="Q8" s="101"/>
      <c r="R8" s="101"/>
      <c r="S8" s="3"/>
    </row>
    <row r="9" spans="1:18" ht="12.75">
      <c r="A9" s="38"/>
      <c r="B9" s="12" t="s">
        <v>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1"/>
      <c r="O9" s="13"/>
      <c r="P9" s="13"/>
      <c r="Q9" s="13"/>
      <c r="R9" s="13"/>
    </row>
    <row r="10" spans="1:18" ht="12.75">
      <c r="A10" s="38">
        <v>1</v>
      </c>
      <c r="B10" s="66" t="s">
        <v>87</v>
      </c>
      <c r="C10" s="14">
        <v>2340000</v>
      </c>
      <c r="D10" s="14">
        <v>2340000</v>
      </c>
      <c r="E10" s="14">
        <v>2340000</v>
      </c>
      <c r="F10" s="14">
        <v>77674</v>
      </c>
      <c r="G10" s="14">
        <v>72116</v>
      </c>
      <c r="H10" s="14">
        <v>72116</v>
      </c>
      <c r="I10" s="14">
        <v>26643</v>
      </c>
      <c r="J10" s="14">
        <v>34028</v>
      </c>
      <c r="K10" s="14">
        <v>32212</v>
      </c>
      <c r="L10" s="14">
        <v>45327</v>
      </c>
      <c r="M10" s="14">
        <v>47242</v>
      </c>
      <c r="N10" s="11"/>
      <c r="O10" s="14">
        <v>52269</v>
      </c>
      <c r="P10" s="14">
        <v>52269</v>
      </c>
      <c r="Q10" s="14">
        <v>53227</v>
      </c>
      <c r="R10" s="14">
        <v>53227</v>
      </c>
    </row>
    <row r="11" spans="1:18" ht="12.75">
      <c r="A11" s="38">
        <v>2</v>
      </c>
      <c r="B11" s="66" t="s">
        <v>172</v>
      </c>
      <c r="C11" s="14"/>
      <c r="D11" s="14"/>
      <c r="E11" s="14"/>
      <c r="F11" s="14"/>
      <c r="G11" s="14"/>
      <c r="H11" s="14"/>
      <c r="I11" s="14">
        <v>40756</v>
      </c>
      <c r="J11" s="14">
        <v>48561</v>
      </c>
      <c r="K11" s="14">
        <v>47402</v>
      </c>
      <c r="L11" s="14">
        <v>53489</v>
      </c>
      <c r="M11" s="14">
        <v>59023</v>
      </c>
      <c r="N11" s="11"/>
      <c r="O11" s="14">
        <v>65505</v>
      </c>
      <c r="P11" s="14">
        <v>65505</v>
      </c>
      <c r="Q11" s="14">
        <v>65505</v>
      </c>
      <c r="R11" s="14">
        <v>65505</v>
      </c>
    </row>
    <row r="12" spans="1:18" ht="12.75">
      <c r="A12" s="38">
        <v>3</v>
      </c>
      <c r="B12" s="66" t="s">
        <v>173</v>
      </c>
      <c r="C12" s="14"/>
      <c r="D12" s="14"/>
      <c r="E12" s="14"/>
      <c r="F12" s="14"/>
      <c r="G12" s="14"/>
      <c r="H12" s="14"/>
      <c r="I12" s="14"/>
      <c r="J12" s="14">
        <v>17434</v>
      </c>
      <c r="K12" s="14">
        <v>14285</v>
      </c>
      <c r="L12" s="67">
        <v>17051</v>
      </c>
      <c r="M12" s="14">
        <v>17597</v>
      </c>
      <c r="N12" s="11"/>
      <c r="O12" s="67">
        <v>20939</v>
      </c>
      <c r="P12" s="67">
        <v>20939</v>
      </c>
      <c r="Q12" s="67">
        <v>20939</v>
      </c>
      <c r="R12" s="67">
        <v>20939</v>
      </c>
    </row>
    <row r="13" spans="1:18" ht="12.75">
      <c r="A13" s="38">
        <v>4</v>
      </c>
      <c r="B13" s="13" t="s">
        <v>134</v>
      </c>
      <c r="C13" s="14"/>
      <c r="D13" s="14"/>
      <c r="E13" s="14"/>
      <c r="F13" s="14"/>
      <c r="G13" s="14"/>
      <c r="H13" s="14"/>
      <c r="I13" s="14"/>
      <c r="J13" s="14">
        <v>35774</v>
      </c>
      <c r="K13" s="14">
        <v>59950</v>
      </c>
      <c r="L13" s="14">
        <v>41457</v>
      </c>
      <c r="M13" s="14">
        <v>57003</v>
      </c>
      <c r="N13" s="11"/>
      <c r="O13" s="14">
        <v>778</v>
      </c>
      <c r="P13" s="14">
        <v>778</v>
      </c>
      <c r="Q13" s="14">
        <v>0</v>
      </c>
      <c r="R13" s="14">
        <v>0</v>
      </c>
    </row>
    <row r="14" spans="1:18" ht="12.75">
      <c r="A14" s="38">
        <v>5</v>
      </c>
      <c r="B14" s="13" t="s">
        <v>220</v>
      </c>
      <c r="C14" s="14"/>
      <c r="D14" s="14"/>
      <c r="E14" s="14"/>
      <c r="F14" s="14"/>
      <c r="G14" s="14"/>
      <c r="H14" s="14"/>
      <c r="I14" s="14"/>
      <c r="J14" s="14">
        <v>0</v>
      </c>
      <c r="K14" s="14">
        <v>3358</v>
      </c>
      <c r="L14" s="14">
        <v>7919</v>
      </c>
      <c r="M14" s="14">
        <v>9254</v>
      </c>
      <c r="N14" s="11"/>
      <c r="O14" s="14">
        <v>11146</v>
      </c>
      <c r="P14" s="14">
        <v>11146</v>
      </c>
      <c r="Q14" s="14">
        <v>11146</v>
      </c>
      <c r="R14" s="14">
        <v>11146</v>
      </c>
    </row>
    <row r="15" spans="1:18" ht="12.75">
      <c r="A15" s="38">
        <v>6</v>
      </c>
      <c r="B15" s="13" t="s">
        <v>191</v>
      </c>
      <c r="C15" s="14">
        <v>50000</v>
      </c>
      <c r="D15" s="14">
        <v>50000</v>
      </c>
      <c r="E15" s="14">
        <v>50000</v>
      </c>
      <c r="F15" s="14">
        <v>1660</v>
      </c>
      <c r="G15" s="15">
        <v>0</v>
      </c>
      <c r="H15" s="14">
        <v>1000</v>
      </c>
      <c r="I15" s="14">
        <v>1000</v>
      </c>
      <c r="J15" s="14">
        <v>90</v>
      </c>
      <c r="K15" s="14">
        <v>165</v>
      </c>
      <c r="L15" s="14">
        <v>0</v>
      </c>
      <c r="M15" s="14">
        <v>567</v>
      </c>
      <c r="N15" s="11"/>
      <c r="O15" s="14">
        <v>0</v>
      </c>
      <c r="P15" s="14">
        <v>0</v>
      </c>
      <c r="Q15" s="14">
        <v>0</v>
      </c>
      <c r="R15" s="14">
        <v>0</v>
      </c>
    </row>
    <row r="16" spans="1:18" ht="12.75">
      <c r="A16" s="38">
        <v>7</v>
      </c>
      <c r="B16" s="13" t="s">
        <v>8</v>
      </c>
      <c r="C16" s="14">
        <v>5000</v>
      </c>
      <c r="D16" s="14">
        <v>5000</v>
      </c>
      <c r="E16" s="14">
        <v>5000</v>
      </c>
      <c r="F16" s="15">
        <v>166</v>
      </c>
      <c r="G16" s="15">
        <v>120</v>
      </c>
      <c r="H16" s="15">
        <v>120</v>
      </c>
      <c r="I16" s="14">
        <v>102</v>
      </c>
      <c r="J16" s="15">
        <v>232</v>
      </c>
      <c r="K16" s="15">
        <v>86</v>
      </c>
      <c r="L16" s="15">
        <v>90</v>
      </c>
      <c r="M16" s="15">
        <v>45</v>
      </c>
      <c r="N16" s="11"/>
      <c r="O16" s="15">
        <v>60</v>
      </c>
      <c r="P16" s="15">
        <v>60</v>
      </c>
      <c r="Q16" s="15">
        <v>60</v>
      </c>
      <c r="R16" s="15">
        <v>60</v>
      </c>
    </row>
    <row r="17" spans="1:18" ht="12.75">
      <c r="A17" s="38">
        <v>8</v>
      </c>
      <c r="B17" s="13" t="s">
        <v>9</v>
      </c>
      <c r="C17" s="14">
        <v>450000</v>
      </c>
      <c r="D17" s="14">
        <v>664000</v>
      </c>
      <c r="E17" s="14">
        <v>664000</v>
      </c>
      <c r="F17" s="14">
        <v>22041</v>
      </c>
      <c r="G17" s="14">
        <v>11624</v>
      </c>
      <c r="H17" s="14">
        <v>11624</v>
      </c>
      <c r="I17" s="14">
        <v>16555</v>
      </c>
      <c r="J17" s="14">
        <v>9731</v>
      </c>
      <c r="K17" s="14">
        <v>4709</v>
      </c>
      <c r="L17" s="14">
        <v>3480</v>
      </c>
      <c r="M17" s="14">
        <v>11730</v>
      </c>
      <c r="N17" s="11"/>
      <c r="O17" s="14">
        <v>4200</v>
      </c>
      <c r="P17" s="14">
        <v>4200</v>
      </c>
      <c r="Q17" s="14">
        <v>4200</v>
      </c>
      <c r="R17" s="14">
        <v>4200</v>
      </c>
    </row>
    <row r="18" spans="1:18" ht="12.75">
      <c r="A18" s="38">
        <v>9</v>
      </c>
      <c r="B18" s="13" t="s">
        <v>10</v>
      </c>
      <c r="C18" s="14">
        <v>50000</v>
      </c>
      <c r="D18" s="14">
        <v>50000</v>
      </c>
      <c r="E18" s="14">
        <v>50000</v>
      </c>
      <c r="F18" s="14">
        <v>1660</v>
      </c>
      <c r="G18" s="14">
        <v>1590</v>
      </c>
      <c r="H18" s="14">
        <v>1590</v>
      </c>
      <c r="I18" s="14">
        <v>1400</v>
      </c>
      <c r="J18" s="14">
        <v>112</v>
      </c>
      <c r="K18" s="14">
        <v>546</v>
      </c>
      <c r="L18" s="14">
        <v>300</v>
      </c>
      <c r="M18" s="14">
        <v>228</v>
      </c>
      <c r="N18" s="11"/>
      <c r="O18" s="14">
        <v>230</v>
      </c>
      <c r="P18" s="14">
        <v>230</v>
      </c>
      <c r="Q18" s="14">
        <v>230</v>
      </c>
      <c r="R18" s="14">
        <v>230</v>
      </c>
    </row>
    <row r="19" spans="1:18" ht="12.75">
      <c r="A19" s="38">
        <v>10</v>
      </c>
      <c r="B19" s="13" t="s">
        <v>11</v>
      </c>
      <c r="C19" s="14">
        <v>110000</v>
      </c>
      <c r="D19" s="14">
        <v>110000</v>
      </c>
      <c r="E19" s="14">
        <v>110000</v>
      </c>
      <c r="F19" s="14">
        <v>3651</v>
      </c>
      <c r="G19" s="14">
        <v>4000</v>
      </c>
      <c r="H19" s="14">
        <v>4000</v>
      </c>
      <c r="I19" s="14">
        <v>3332</v>
      </c>
      <c r="J19" s="14">
        <v>2950</v>
      </c>
      <c r="K19" s="14">
        <v>3422</v>
      </c>
      <c r="L19" s="14">
        <v>2900</v>
      </c>
      <c r="M19" s="14">
        <v>3854</v>
      </c>
      <c r="N19" s="11"/>
      <c r="O19" s="14">
        <v>3860</v>
      </c>
      <c r="P19" s="14">
        <v>3860</v>
      </c>
      <c r="Q19" s="14">
        <v>3860</v>
      </c>
      <c r="R19" s="14">
        <v>3860</v>
      </c>
    </row>
    <row r="20" spans="1:18" ht="12.75">
      <c r="A20" s="38">
        <v>12</v>
      </c>
      <c r="B20" s="13" t="s">
        <v>12</v>
      </c>
      <c r="C20" s="14">
        <v>60000</v>
      </c>
      <c r="D20" s="14">
        <v>60000</v>
      </c>
      <c r="E20" s="14">
        <v>60000</v>
      </c>
      <c r="F20" s="14">
        <v>1992</v>
      </c>
      <c r="G20" s="14">
        <v>2300</v>
      </c>
      <c r="H20" s="14">
        <v>2000</v>
      </c>
      <c r="I20" s="14">
        <v>1705</v>
      </c>
      <c r="J20" s="14">
        <v>9151</v>
      </c>
      <c r="K20" s="14">
        <v>9508</v>
      </c>
      <c r="L20" s="14">
        <v>3500</v>
      </c>
      <c r="M20" s="14">
        <v>14672</v>
      </c>
      <c r="N20" s="11"/>
      <c r="O20" s="14">
        <v>4500</v>
      </c>
      <c r="P20" s="14">
        <v>4500</v>
      </c>
      <c r="Q20" s="14">
        <v>4500</v>
      </c>
      <c r="R20" s="14">
        <v>4500</v>
      </c>
    </row>
    <row r="21" spans="1:18" ht="12.75">
      <c r="A21" s="38">
        <v>12</v>
      </c>
      <c r="B21" s="13" t="s">
        <v>13</v>
      </c>
      <c r="C21" s="14">
        <v>29000</v>
      </c>
      <c r="D21" s="14">
        <v>33000</v>
      </c>
      <c r="E21" s="14">
        <v>29000</v>
      </c>
      <c r="F21" s="15">
        <v>963</v>
      </c>
      <c r="G21" s="15">
        <v>910</v>
      </c>
      <c r="H21" s="15">
        <v>700</v>
      </c>
      <c r="I21" s="14">
        <v>777</v>
      </c>
      <c r="J21" s="15">
        <v>555</v>
      </c>
      <c r="K21" s="15">
        <v>423</v>
      </c>
      <c r="L21" s="15">
        <v>390</v>
      </c>
      <c r="M21" s="15">
        <v>826</v>
      </c>
      <c r="N21" s="11"/>
      <c r="O21" s="15">
        <v>550</v>
      </c>
      <c r="P21" s="15">
        <v>550</v>
      </c>
      <c r="Q21" s="15">
        <v>550</v>
      </c>
      <c r="R21" s="15">
        <v>550</v>
      </c>
    </row>
    <row r="22" spans="1:18" ht="12.75">
      <c r="A22" s="38">
        <v>13</v>
      </c>
      <c r="B22" s="13" t="s">
        <v>81</v>
      </c>
      <c r="C22" s="14">
        <v>40000</v>
      </c>
      <c r="D22" s="14">
        <v>40000</v>
      </c>
      <c r="E22" s="14">
        <v>40000</v>
      </c>
      <c r="F22" s="14">
        <v>1328</v>
      </c>
      <c r="G22" s="14">
        <v>1328</v>
      </c>
      <c r="H22" s="14">
        <v>1000</v>
      </c>
      <c r="I22" s="14">
        <v>1130</v>
      </c>
      <c r="J22" s="14">
        <v>991</v>
      </c>
      <c r="K22" s="14">
        <v>927</v>
      </c>
      <c r="L22" s="14">
        <v>750</v>
      </c>
      <c r="M22" s="14">
        <v>1412</v>
      </c>
      <c r="N22" s="11"/>
      <c r="O22" s="14">
        <v>1000</v>
      </c>
      <c r="P22" s="14">
        <v>1000</v>
      </c>
      <c r="Q22" s="14">
        <v>1000</v>
      </c>
      <c r="R22" s="14">
        <v>1000</v>
      </c>
    </row>
    <row r="23" spans="1:18" ht="12.75">
      <c r="A23" s="38">
        <v>14</v>
      </c>
      <c r="B23" s="13" t="s">
        <v>15</v>
      </c>
      <c r="C23" s="14">
        <v>4500</v>
      </c>
      <c r="D23" s="15"/>
      <c r="E23" s="14">
        <v>4500</v>
      </c>
      <c r="F23" s="15"/>
      <c r="G23" s="14">
        <v>4500</v>
      </c>
      <c r="H23" s="15">
        <v>0</v>
      </c>
      <c r="I23" s="14">
        <v>232</v>
      </c>
      <c r="J23" s="15">
        <v>110</v>
      </c>
      <c r="K23" s="15">
        <v>54</v>
      </c>
      <c r="L23" s="15">
        <v>60</v>
      </c>
      <c r="M23" s="15">
        <v>115</v>
      </c>
      <c r="N23" s="11"/>
      <c r="O23" s="15">
        <v>115</v>
      </c>
      <c r="P23" s="15">
        <v>115</v>
      </c>
      <c r="Q23" s="15">
        <v>115</v>
      </c>
      <c r="R23" s="15">
        <v>115</v>
      </c>
    </row>
    <row r="24" spans="1:18" ht="12.75">
      <c r="A24" s="38">
        <v>15</v>
      </c>
      <c r="B24" s="13" t="s">
        <v>109</v>
      </c>
      <c r="C24" s="14"/>
      <c r="D24" s="15"/>
      <c r="E24" s="14"/>
      <c r="F24" s="15"/>
      <c r="G24" s="14"/>
      <c r="H24" s="15"/>
      <c r="I24" s="14"/>
      <c r="J24" s="15">
        <v>1300</v>
      </c>
      <c r="K24" s="15">
        <v>1820</v>
      </c>
      <c r="L24" s="15">
        <v>1820</v>
      </c>
      <c r="M24" s="15">
        <v>1547</v>
      </c>
      <c r="N24" s="11"/>
      <c r="O24" s="15">
        <v>2000</v>
      </c>
      <c r="P24" s="15">
        <v>2000</v>
      </c>
      <c r="Q24" s="15">
        <v>1820</v>
      </c>
      <c r="R24" s="15">
        <v>1820</v>
      </c>
    </row>
    <row r="25" spans="1:18" ht="12.75">
      <c r="A25" s="38">
        <v>16</v>
      </c>
      <c r="B25" s="13" t="s">
        <v>16</v>
      </c>
      <c r="C25" s="14">
        <v>52000</v>
      </c>
      <c r="D25" s="14">
        <v>62000</v>
      </c>
      <c r="E25" s="14">
        <v>62000</v>
      </c>
      <c r="F25" s="14">
        <v>2058</v>
      </c>
      <c r="G25" s="14">
        <v>1800</v>
      </c>
      <c r="H25" s="14">
        <v>1800</v>
      </c>
      <c r="I25" s="14">
        <v>2211</v>
      </c>
      <c r="J25" s="14">
        <v>3738</v>
      </c>
      <c r="K25" s="14">
        <v>3842</v>
      </c>
      <c r="L25" s="14">
        <v>3000</v>
      </c>
      <c r="M25" s="14">
        <v>3860</v>
      </c>
      <c r="N25" s="11"/>
      <c r="O25" s="14">
        <v>3500</v>
      </c>
      <c r="P25" s="14">
        <v>3500</v>
      </c>
      <c r="Q25" s="14">
        <v>3500</v>
      </c>
      <c r="R25" s="14">
        <v>3500</v>
      </c>
    </row>
    <row r="26" spans="1:18" ht="12.75">
      <c r="A26" s="38">
        <v>17</v>
      </c>
      <c r="B26" s="13" t="s">
        <v>182</v>
      </c>
      <c r="C26" s="14">
        <v>20000</v>
      </c>
      <c r="D26" s="14">
        <v>40000</v>
      </c>
      <c r="E26" s="14">
        <v>30000</v>
      </c>
      <c r="F26" s="15">
        <v>996</v>
      </c>
      <c r="G26" s="14">
        <v>1100</v>
      </c>
      <c r="H26" s="15">
        <v>900</v>
      </c>
      <c r="I26" s="14">
        <v>830</v>
      </c>
      <c r="J26" s="15">
        <v>1267</v>
      </c>
      <c r="K26" s="15">
        <v>1461</v>
      </c>
      <c r="L26" s="15">
        <v>1100</v>
      </c>
      <c r="M26" s="15">
        <v>918</v>
      </c>
      <c r="N26" s="11"/>
      <c r="O26" s="15">
        <v>1000</v>
      </c>
      <c r="P26" s="15">
        <v>1000</v>
      </c>
      <c r="Q26" s="15">
        <v>920</v>
      </c>
      <c r="R26" s="15">
        <v>920</v>
      </c>
    </row>
    <row r="27" spans="1:18" ht="12.75">
      <c r="A27" s="38">
        <v>18</v>
      </c>
      <c r="B27" s="13" t="s">
        <v>38</v>
      </c>
      <c r="C27" s="14">
        <v>16000</v>
      </c>
      <c r="D27" s="14">
        <v>17000</v>
      </c>
      <c r="E27" s="14">
        <v>17000</v>
      </c>
      <c r="F27" s="15">
        <v>564</v>
      </c>
      <c r="G27" s="15">
        <v>580</v>
      </c>
      <c r="H27" s="15">
        <v>580</v>
      </c>
      <c r="I27" s="14">
        <v>475</v>
      </c>
      <c r="J27" s="15">
        <v>1034</v>
      </c>
      <c r="K27" s="15">
        <v>839</v>
      </c>
      <c r="L27" s="15">
        <v>840</v>
      </c>
      <c r="M27" s="15">
        <v>945</v>
      </c>
      <c r="N27" s="11"/>
      <c r="O27" s="15">
        <v>945</v>
      </c>
      <c r="P27" s="15">
        <v>945</v>
      </c>
      <c r="Q27" s="15">
        <v>945</v>
      </c>
      <c r="R27" s="15">
        <v>945</v>
      </c>
    </row>
    <row r="28" spans="1:18" ht="12.75">
      <c r="A28" s="38">
        <v>19</v>
      </c>
      <c r="B28" s="13" t="s">
        <v>17</v>
      </c>
      <c r="C28" s="14">
        <v>2500</v>
      </c>
      <c r="D28" s="14">
        <v>3000</v>
      </c>
      <c r="E28" s="14">
        <v>3000</v>
      </c>
      <c r="F28" s="15">
        <v>100</v>
      </c>
      <c r="G28" s="15">
        <v>170</v>
      </c>
      <c r="H28" s="15">
        <v>100</v>
      </c>
      <c r="I28" s="14">
        <v>117</v>
      </c>
      <c r="J28" s="15">
        <v>115</v>
      </c>
      <c r="K28" s="15">
        <v>265</v>
      </c>
      <c r="L28" s="15">
        <v>260</v>
      </c>
      <c r="M28" s="15">
        <v>150</v>
      </c>
      <c r="N28" s="11"/>
      <c r="O28" s="15">
        <v>150</v>
      </c>
      <c r="P28" s="15">
        <v>150</v>
      </c>
      <c r="Q28" s="15">
        <v>150</v>
      </c>
      <c r="R28" s="15">
        <v>150</v>
      </c>
    </row>
    <row r="29" spans="1:18" ht="12.75">
      <c r="A29" s="38">
        <v>20</v>
      </c>
      <c r="B29" s="13" t="s">
        <v>110</v>
      </c>
      <c r="C29" s="14">
        <v>35000</v>
      </c>
      <c r="D29" s="14">
        <v>30000</v>
      </c>
      <c r="E29" s="14">
        <v>35000</v>
      </c>
      <c r="F29" s="14">
        <v>1162</v>
      </c>
      <c r="G29" s="14">
        <v>1300</v>
      </c>
      <c r="H29" s="15">
        <v>800</v>
      </c>
      <c r="I29" s="14">
        <v>1165</v>
      </c>
      <c r="J29" s="14">
        <v>619</v>
      </c>
      <c r="K29" s="14">
        <v>1154</v>
      </c>
      <c r="L29" s="14">
        <v>500</v>
      </c>
      <c r="M29" s="14">
        <v>2577</v>
      </c>
      <c r="N29" s="11"/>
      <c r="O29" s="14">
        <v>500</v>
      </c>
      <c r="P29" s="14">
        <v>500</v>
      </c>
      <c r="Q29" s="14">
        <v>500</v>
      </c>
      <c r="R29" s="14">
        <v>500</v>
      </c>
    </row>
    <row r="30" spans="1:18" ht="12.75">
      <c r="A30" s="38">
        <v>21</v>
      </c>
      <c r="B30" s="13" t="s">
        <v>18</v>
      </c>
      <c r="C30" s="14">
        <v>35000</v>
      </c>
      <c r="D30" s="14">
        <v>35000</v>
      </c>
      <c r="E30" s="14">
        <v>35000</v>
      </c>
      <c r="F30" s="14">
        <v>1162</v>
      </c>
      <c r="G30" s="14">
        <v>1650</v>
      </c>
      <c r="H30" s="14">
        <v>1100</v>
      </c>
      <c r="I30" s="14">
        <v>625</v>
      </c>
      <c r="J30" s="15">
        <v>1785</v>
      </c>
      <c r="K30" s="15">
        <v>3418</v>
      </c>
      <c r="L30" s="15">
        <v>150</v>
      </c>
      <c r="M30" s="15">
        <v>1235</v>
      </c>
      <c r="N30" s="11"/>
      <c r="O30" s="15">
        <v>200</v>
      </c>
      <c r="P30" s="15">
        <v>200</v>
      </c>
      <c r="Q30" s="15">
        <v>200</v>
      </c>
      <c r="R30" s="15">
        <v>200</v>
      </c>
    </row>
    <row r="31" spans="1:18" ht="12.75">
      <c r="A31" s="38">
        <v>22</v>
      </c>
      <c r="B31" s="66" t="s">
        <v>185</v>
      </c>
      <c r="C31" s="14"/>
      <c r="D31" s="14"/>
      <c r="E31" s="14"/>
      <c r="F31" s="14"/>
      <c r="G31" s="14"/>
      <c r="H31" s="14"/>
      <c r="I31" s="14"/>
      <c r="J31" s="15">
        <v>0</v>
      </c>
      <c r="K31" s="15">
        <v>0</v>
      </c>
      <c r="L31" s="68">
        <v>2000</v>
      </c>
      <c r="M31" s="15">
        <v>0</v>
      </c>
      <c r="N31" s="11"/>
      <c r="O31" s="68">
        <v>2000</v>
      </c>
      <c r="P31" s="68">
        <v>2000</v>
      </c>
      <c r="Q31" s="68">
        <v>2000</v>
      </c>
      <c r="R31" s="68">
        <v>2000</v>
      </c>
    </row>
    <row r="32" spans="1:18" ht="12.75">
      <c r="A32" s="38">
        <v>23</v>
      </c>
      <c r="B32" s="13" t="s">
        <v>181</v>
      </c>
      <c r="C32" s="14">
        <v>32000</v>
      </c>
      <c r="D32" s="14">
        <v>35000</v>
      </c>
      <c r="E32" s="14">
        <v>32000</v>
      </c>
      <c r="F32" s="14">
        <v>1062</v>
      </c>
      <c r="G32" s="15">
        <v>664</v>
      </c>
      <c r="H32" s="15">
        <v>600</v>
      </c>
      <c r="I32" s="14">
        <v>413</v>
      </c>
      <c r="J32" s="15">
        <v>1835</v>
      </c>
      <c r="K32" s="15">
        <v>2521</v>
      </c>
      <c r="L32" s="15">
        <v>2270</v>
      </c>
      <c r="M32" s="15">
        <v>3750</v>
      </c>
      <c r="N32" s="11"/>
      <c r="O32" s="15">
        <v>3150</v>
      </c>
      <c r="P32" s="15">
        <v>3150</v>
      </c>
      <c r="Q32" s="15">
        <v>3150</v>
      </c>
      <c r="R32" s="15">
        <v>3150</v>
      </c>
    </row>
    <row r="33" spans="1:18" ht="12.75">
      <c r="A33" s="38">
        <v>24</v>
      </c>
      <c r="B33" s="13" t="s">
        <v>19</v>
      </c>
      <c r="C33" s="14">
        <v>10000</v>
      </c>
      <c r="D33" s="14">
        <v>14000</v>
      </c>
      <c r="E33" s="14">
        <v>10000</v>
      </c>
      <c r="F33" s="15">
        <v>332</v>
      </c>
      <c r="G33" s="15">
        <v>130</v>
      </c>
      <c r="H33" s="15">
        <v>130</v>
      </c>
      <c r="I33" s="14">
        <v>957</v>
      </c>
      <c r="J33" s="15">
        <v>2176</v>
      </c>
      <c r="K33" s="15">
        <v>1263</v>
      </c>
      <c r="L33" s="15">
        <v>1000</v>
      </c>
      <c r="M33" s="15">
        <v>1620</v>
      </c>
      <c r="N33" s="11"/>
      <c r="O33" s="15">
        <v>1000</v>
      </c>
      <c r="P33" s="15">
        <v>1000</v>
      </c>
      <c r="Q33" s="15">
        <v>1000</v>
      </c>
      <c r="R33" s="15">
        <v>1000</v>
      </c>
    </row>
    <row r="34" spans="1:18" ht="12.75">
      <c r="A34" s="38">
        <v>25</v>
      </c>
      <c r="B34" s="13" t="s">
        <v>111</v>
      </c>
      <c r="C34" s="14"/>
      <c r="D34" s="14"/>
      <c r="E34" s="14"/>
      <c r="F34" s="15"/>
      <c r="G34" s="15"/>
      <c r="H34" s="15"/>
      <c r="I34" s="14"/>
      <c r="J34" s="15">
        <v>840</v>
      </c>
      <c r="K34" s="15">
        <v>229</v>
      </c>
      <c r="L34" s="15">
        <v>200</v>
      </c>
      <c r="M34" s="15">
        <v>840</v>
      </c>
      <c r="N34" s="11"/>
      <c r="O34" s="15">
        <v>500</v>
      </c>
      <c r="P34" s="15">
        <v>500</v>
      </c>
      <c r="Q34" s="15">
        <v>200</v>
      </c>
      <c r="R34" s="15">
        <v>200</v>
      </c>
    </row>
    <row r="35" spans="1:18" ht="12.75">
      <c r="A35" s="38">
        <v>26</v>
      </c>
      <c r="B35" s="13" t="s">
        <v>20</v>
      </c>
      <c r="C35" s="14">
        <v>50000</v>
      </c>
      <c r="D35" s="14">
        <v>30000</v>
      </c>
      <c r="E35" s="14">
        <v>30000</v>
      </c>
      <c r="F35" s="15">
        <v>996</v>
      </c>
      <c r="G35" s="14">
        <v>1025</v>
      </c>
      <c r="H35" s="15">
        <v>990</v>
      </c>
      <c r="I35" s="14">
        <v>993</v>
      </c>
      <c r="J35" s="15">
        <v>3482</v>
      </c>
      <c r="K35" s="15">
        <v>5832</v>
      </c>
      <c r="L35" s="15">
        <v>2000</v>
      </c>
      <c r="M35" s="15">
        <v>1580</v>
      </c>
      <c r="N35" s="11"/>
      <c r="O35" s="15">
        <v>3000</v>
      </c>
      <c r="P35" s="15">
        <v>3000</v>
      </c>
      <c r="Q35" s="15">
        <v>3000</v>
      </c>
      <c r="R35" s="15">
        <v>3000</v>
      </c>
    </row>
    <row r="36" spans="1:18" ht="12.75">
      <c r="A36" s="109"/>
      <c r="B36" s="104"/>
      <c r="C36" s="105" t="s">
        <v>76</v>
      </c>
      <c r="D36" s="105" t="s">
        <v>77</v>
      </c>
      <c r="E36" s="105" t="s">
        <v>78</v>
      </c>
      <c r="F36" s="105"/>
      <c r="G36" s="105" t="s">
        <v>79</v>
      </c>
      <c r="H36" s="105" t="s">
        <v>80</v>
      </c>
      <c r="I36" s="105" t="s">
        <v>86</v>
      </c>
      <c r="J36" s="100" t="s">
        <v>153</v>
      </c>
      <c r="K36" s="100" t="s">
        <v>189</v>
      </c>
      <c r="L36" s="100" t="s">
        <v>188</v>
      </c>
      <c r="M36" s="100" t="s">
        <v>190</v>
      </c>
      <c r="N36" s="100" t="s">
        <v>154</v>
      </c>
      <c r="O36" s="100" t="s">
        <v>235</v>
      </c>
      <c r="P36" s="113" t="s">
        <v>239</v>
      </c>
      <c r="Q36" s="100" t="s">
        <v>236</v>
      </c>
      <c r="R36" s="100" t="s">
        <v>237</v>
      </c>
    </row>
    <row r="37" spans="1:18" ht="32.25" customHeight="1">
      <c r="A37" s="110"/>
      <c r="B37" s="104"/>
      <c r="C37" s="105"/>
      <c r="D37" s="105"/>
      <c r="E37" s="105"/>
      <c r="F37" s="105"/>
      <c r="G37" s="105"/>
      <c r="H37" s="105"/>
      <c r="I37" s="105"/>
      <c r="J37" s="101"/>
      <c r="K37" s="101"/>
      <c r="L37" s="101"/>
      <c r="M37" s="101"/>
      <c r="N37" s="101"/>
      <c r="O37" s="101"/>
      <c r="P37" s="114"/>
      <c r="Q37" s="101"/>
      <c r="R37" s="101"/>
    </row>
    <row r="38" spans="1:18" ht="12.75">
      <c r="A38" s="38">
        <v>27</v>
      </c>
      <c r="B38" s="13" t="s">
        <v>136</v>
      </c>
      <c r="C38" s="14"/>
      <c r="D38" s="14"/>
      <c r="E38" s="14"/>
      <c r="F38" s="15"/>
      <c r="G38" s="14"/>
      <c r="H38" s="15"/>
      <c r="I38" s="14"/>
      <c r="J38" s="15">
        <v>526</v>
      </c>
      <c r="K38" s="15">
        <v>526</v>
      </c>
      <c r="L38" s="15">
        <v>526</v>
      </c>
      <c r="M38" s="15">
        <v>526</v>
      </c>
      <c r="N38" s="11"/>
      <c r="O38" s="15">
        <v>219</v>
      </c>
      <c r="P38" s="15">
        <v>219</v>
      </c>
      <c r="Q38" s="15">
        <v>0</v>
      </c>
      <c r="R38" s="15">
        <v>0</v>
      </c>
    </row>
    <row r="39" spans="1:18" ht="12.75">
      <c r="A39" s="38">
        <v>28</v>
      </c>
      <c r="B39" s="13" t="s">
        <v>137</v>
      </c>
      <c r="C39" s="14"/>
      <c r="D39" s="14"/>
      <c r="E39" s="14"/>
      <c r="F39" s="15"/>
      <c r="G39" s="14"/>
      <c r="H39" s="15"/>
      <c r="I39" s="14"/>
      <c r="J39" s="15">
        <v>444</v>
      </c>
      <c r="K39" s="15">
        <v>303</v>
      </c>
      <c r="L39" s="15">
        <v>153</v>
      </c>
      <c r="M39" s="15">
        <v>155</v>
      </c>
      <c r="N39" s="11"/>
      <c r="O39" s="15">
        <v>17</v>
      </c>
      <c r="P39" s="15">
        <v>17</v>
      </c>
      <c r="Q39" s="15">
        <v>0</v>
      </c>
      <c r="R39" s="15">
        <v>0</v>
      </c>
    </row>
    <row r="40" spans="1:18" ht="12.75">
      <c r="A40" s="38">
        <v>29</v>
      </c>
      <c r="B40" s="13" t="s">
        <v>221</v>
      </c>
      <c r="C40" s="14">
        <v>100000</v>
      </c>
      <c r="D40" s="14">
        <v>182000</v>
      </c>
      <c r="E40" s="14">
        <v>100000</v>
      </c>
      <c r="F40" s="14">
        <v>3319</v>
      </c>
      <c r="G40" s="14">
        <v>3450</v>
      </c>
      <c r="H40" s="14">
        <v>2000</v>
      </c>
      <c r="I40" s="14">
        <v>3052</v>
      </c>
      <c r="J40" s="14">
        <v>10320</v>
      </c>
      <c r="K40" s="14">
        <v>5984</v>
      </c>
      <c r="L40" s="14">
        <v>2000</v>
      </c>
      <c r="M40" s="14">
        <v>8540</v>
      </c>
      <c r="N40" s="11"/>
      <c r="O40" s="14">
        <v>3500</v>
      </c>
      <c r="P40" s="14">
        <v>3500</v>
      </c>
      <c r="Q40" s="14">
        <v>3500</v>
      </c>
      <c r="R40" s="14">
        <v>3500</v>
      </c>
    </row>
    <row r="41" spans="1:18" ht="12.75">
      <c r="A41" s="38">
        <v>30</v>
      </c>
      <c r="B41" s="13" t="s">
        <v>21</v>
      </c>
      <c r="C41" s="14">
        <v>57000</v>
      </c>
      <c r="D41" s="14">
        <v>60000</v>
      </c>
      <c r="E41" s="14">
        <v>60000</v>
      </c>
      <c r="F41" s="14">
        <v>1992</v>
      </c>
      <c r="G41" s="14">
        <v>2560</v>
      </c>
      <c r="H41" s="14">
        <v>2560</v>
      </c>
      <c r="I41" s="14">
        <v>2514</v>
      </c>
      <c r="J41" s="14">
        <v>2570</v>
      </c>
      <c r="K41" s="14">
        <v>2939</v>
      </c>
      <c r="L41" s="14">
        <v>2420</v>
      </c>
      <c r="M41" s="14">
        <v>2240</v>
      </c>
      <c r="N41" s="11"/>
      <c r="O41" s="14">
        <v>2250</v>
      </c>
      <c r="P41" s="14">
        <v>2250</v>
      </c>
      <c r="Q41" s="14">
        <v>2250</v>
      </c>
      <c r="R41" s="14">
        <v>2250</v>
      </c>
    </row>
    <row r="42" spans="1:18" ht="12.75">
      <c r="A42" s="38">
        <v>31</v>
      </c>
      <c r="B42" s="13" t="s">
        <v>62</v>
      </c>
      <c r="C42" s="14">
        <v>36000</v>
      </c>
      <c r="D42" s="14">
        <v>3000</v>
      </c>
      <c r="E42" s="14">
        <v>3000</v>
      </c>
      <c r="F42" s="15">
        <v>100</v>
      </c>
      <c r="G42" s="15">
        <v>210</v>
      </c>
      <c r="H42" s="15">
        <v>100</v>
      </c>
      <c r="I42" s="14">
        <v>65</v>
      </c>
      <c r="J42" s="15">
        <v>275</v>
      </c>
      <c r="K42" s="15">
        <v>311</v>
      </c>
      <c r="L42" s="15">
        <v>300</v>
      </c>
      <c r="M42" s="15">
        <v>423</v>
      </c>
      <c r="N42" s="11"/>
      <c r="O42" s="15">
        <v>425</v>
      </c>
      <c r="P42" s="15">
        <v>425</v>
      </c>
      <c r="Q42" s="15">
        <v>425</v>
      </c>
      <c r="R42" s="15">
        <v>425</v>
      </c>
    </row>
    <row r="43" spans="1:18" ht="12.75">
      <c r="A43" s="38">
        <v>32</v>
      </c>
      <c r="B43" s="13" t="s">
        <v>82</v>
      </c>
      <c r="C43" s="14">
        <v>40000</v>
      </c>
      <c r="D43" s="14">
        <v>40000</v>
      </c>
      <c r="E43" s="14">
        <v>40000</v>
      </c>
      <c r="F43" s="14">
        <v>1328</v>
      </c>
      <c r="G43" s="14">
        <v>1328</v>
      </c>
      <c r="H43" s="14">
        <v>1328</v>
      </c>
      <c r="I43" s="14">
        <v>1487</v>
      </c>
      <c r="J43" s="14">
        <v>2238</v>
      </c>
      <c r="K43" s="14">
        <v>1500</v>
      </c>
      <c r="L43" s="14">
        <v>1900</v>
      </c>
      <c r="M43" s="14">
        <v>2440</v>
      </c>
      <c r="N43" s="11"/>
      <c r="O43" s="14">
        <v>2720</v>
      </c>
      <c r="P43" s="14">
        <v>2720</v>
      </c>
      <c r="Q43" s="14">
        <v>2720</v>
      </c>
      <c r="R43" s="14">
        <v>2720</v>
      </c>
    </row>
    <row r="44" spans="1:18" ht="12.75">
      <c r="A44" s="38">
        <v>33</v>
      </c>
      <c r="B44" s="13" t="s">
        <v>257</v>
      </c>
      <c r="C44" s="14">
        <v>10000</v>
      </c>
      <c r="D44" s="14">
        <v>10000</v>
      </c>
      <c r="E44" s="14">
        <v>10000</v>
      </c>
      <c r="F44" s="15">
        <v>332</v>
      </c>
      <c r="G44" s="15">
        <v>332</v>
      </c>
      <c r="H44" s="15">
        <v>332</v>
      </c>
      <c r="I44" s="14">
        <v>357</v>
      </c>
      <c r="J44" s="15">
        <v>773</v>
      </c>
      <c r="K44" s="15">
        <v>944</v>
      </c>
      <c r="L44" s="15">
        <v>1146</v>
      </c>
      <c r="M44" s="15">
        <v>870</v>
      </c>
      <c r="N44" s="11"/>
      <c r="O44" s="15">
        <v>1285</v>
      </c>
      <c r="P44" s="15">
        <v>1285</v>
      </c>
      <c r="Q44" s="15">
        <v>1285</v>
      </c>
      <c r="R44" s="15">
        <v>1285</v>
      </c>
    </row>
    <row r="45" spans="1:18" ht="12.75">
      <c r="A45" s="38">
        <v>34</v>
      </c>
      <c r="B45" s="13" t="s">
        <v>138</v>
      </c>
      <c r="C45" s="14">
        <v>114000</v>
      </c>
      <c r="D45" s="14">
        <v>114000</v>
      </c>
      <c r="E45" s="14">
        <v>114000</v>
      </c>
      <c r="F45" s="14">
        <v>3784</v>
      </c>
      <c r="G45" s="14">
        <v>3784</v>
      </c>
      <c r="H45" s="14">
        <v>3784</v>
      </c>
      <c r="I45" s="14">
        <v>1774</v>
      </c>
      <c r="J45" s="14">
        <v>4074</v>
      </c>
      <c r="K45" s="14">
        <v>2024</v>
      </c>
      <c r="L45" s="14">
        <v>4230</v>
      </c>
      <c r="M45" s="14">
        <v>3650</v>
      </c>
      <c r="N45" s="11"/>
      <c r="O45" s="14">
        <v>3000</v>
      </c>
      <c r="P45" s="14">
        <v>3000</v>
      </c>
      <c r="Q45" s="14">
        <v>3000</v>
      </c>
      <c r="R45" s="14">
        <v>3000</v>
      </c>
    </row>
    <row r="46" spans="1:18" ht="12.75">
      <c r="A46" s="38">
        <v>35</v>
      </c>
      <c r="B46" s="13" t="s">
        <v>22</v>
      </c>
      <c r="C46" s="14">
        <v>1000</v>
      </c>
      <c r="D46" s="14">
        <v>5000</v>
      </c>
      <c r="E46" s="14">
        <v>5000</v>
      </c>
      <c r="F46" s="15">
        <v>166</v>
      </c>
      <c r="G46" s="15">
        <v>600</v>
      </c>
      <c r="H46" s="15">
        <v>500</v>
      </c>
      <c r="I46" s="14">
        <v>1325</v>
      </c>
      <c r="J46" s="15">
        <v>104</v>
      </c>
      <c r="K46" s="15">
        <v>0</v>
      </c>
      <c r="L46" s="15">
        <v>0</v>
      </c>
      <c r="M46" s="15">
        <v>3110</v>
      </c>
      <c r="N46" s="11"/>
      <c r="O46" s="15">
        <v>500</v>
      </c>
      <c r="P46" s="15">
        <v>500</v>
      </c>
      <c r="Q46" s="15">
        <v>500</v>
      </c>
      <c r="R46" s="15">
        <v>500</v>
      </c>
    </row>
    <row r="47" spans="1:18" ht="12.75">
      <c r="A47" s="38">
        <v>36</v>
      </c>
      <c r="B47" s="13" t="s">
        <v>69</v>
      </c>
      <c r="C47" s="15"/>
      <c r="D47" s="15"/>
      <c r="E47" s="15"/>
      <c r="F47" s="15"/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200</v>
      </c>
      <c r="N47" s="11"/>
      <c r="O47" s="15">
        <v>200</v>
      </c>
      <c r="P47" s="15">
        <v>200</v>
      </c>
      <c r="Q47" s="15">
        <v>200</v>
      </c>
      <c r="R47" s="15">
        <v>200</v>
      </c>
    </row>
    <row r="48" spans="1:19" ht="12.75">
      <c r="A48" s="39"/>
      <c r="B48" s="16" t="s">
        <v>39</v>
      </c>
      <c r="C48" s="17">
        <f aca="true" t="shared" si="0" ref="C48:M48">SUM(C10:C47)</f>
        <v>3749000</v>
      </c>
      <c r="D48" s="17">
        <f t="shared" si="0"/>
        <v>4032000</v>
      </c>
      <c r="E48" s="17">
        <f t="shared" si="0"/>
        <v>3938500</v>
      </c>
      <c r="F48" s="17">
        <f t="shared" si="0"/>
        <v>130588</v>
      </c>
      <c r="G48" s="17">
        <f t="shared" si="0"/>
        <v>119271</v>
      </c>
      <c r="H48" s="17">
        <f t="shared" si="0"/>
        <v>111854</v>
      </c>
      <c r="I48" s="17">
        <f t="shared" si="0"/>
        <v>112092</v>
      </c>
      <c r="J48" s="17">
        <f t="shared" si="0"/>
        <v>199334</v>
      </c>
      <c r="K48" s="17">
        <f t="shared" si="0"/>
        <v>214322</v>
      </c>
      <c r="L48" s="17">
        <f t="shared" si="0"/>
        <v>204628</v>
      </c>
      <c r="M48" s="17">
        <f t="shared" si="0"/>
        <v>264744</v>
      </c>
      <c r="N48" s="18"/>
      <c r="O48" s="17">
        <f>SUM(O10:O47)</f>
        <v>197213</v>
      </c>
      <c r="P48" s="17">
        <f>SUM(P10:P47)</f>
        <v>197213</v>
      </c>
      <c r="Q48" s="17">
        <f>SUM(Q10:Q47)</f>
        <v>196597</v>
      </c>
      <c r="R48" s="17">
        <f>SUM(R10:R47)</f>
        <v>196597</v>
      </c>
      <c r="S48" s="9"/>
    </row>
    <row r="49" spans="1:18" ht="12.75">
      <c r="A49" s="38">
        <v>37</v>
      </c>
      <c r="B49" s="13" t="s">
        <v>88</v>
      </c>
      <c r="C49" s="14">
        <v>18000</v>
      </c>
      <c r="D49" s="14">
        <v>18000</v>
      </c>
      <c r="E49" s="14">
        <v>18000</v>
      </c>
      <c r="F49" s="15">
        <v>597</v>
      </c>
      <c r="G49" s="15">
        <v>597</v>
      </c>
      <c r="H49" s="15">
        <v>597</v>
      </c>
      <c r="I49" s="14">
        <v>645</v>
      </c>
      <c r="J49" s="15">
        <v>1288</v>
      </c>
      <c r="K49" s="15">
        <v>1403</v>
      </c>
      <c r="L49" s="15">
        <v>1320</v>
      </c>
      <c r="M49" s="15">
        <v>1607</v>
      </c>
      <c r="N49" s="11"/>
      <c r="O49" s="15">
        <v>1600</v>
      </c>
      <c r="P49" s="15">
        <v>1600</v>
      </c>
      <c r="Q49" s="15">
        <v>1600</v>
      </c>
      <c r="R49" s="15">
        <v>1600</v>
      </c>
    </row>
    <row r="50" spans="1:18" ht="12.75">
      <c r="A50" s="38">
        <v>38</v>
      </c>
      <c r="B50" s="13" t="s">
        <v>23</v>
      </c>
      <c r="C50" s="14">
        <v>18600</v>
      </c>
      <c r="D50" s="14">
        <v>18600</v>
      </c>
      <c r="E50" s="14">
        <v>18600</v>
      </c>
      <c r="F50" s="15">
        <v>617</v>
      </c>
      <c r="G50" s="15">
        <v>618</v>
      </c>
      <c r="H50" s="15">
        <v>618</v>
      </c>
      <c r="I50" s="14">
        <v>933</v>
      </c>
      <c r="J50" s="15">
        <v>1954</v>
      </c>
      <c r="K50" s="15">
        <v>1841</v>
      </c>
      <c r="L50" s="15">
        <v>2135</v>
      </c>
      <c r="M50" s="15">
        <v>2261</v>
      </c>
      <c r="N50" s="11"/>
      <c r="O50" s="15">
        <v>2255</v>
      </c>
      <c r="P50" s="15">
        <v>2255</v>
      </c>
      <c r="Q50" s="15">
        <v>2255</v>
      </c>
      <c r="R50" s="15">
        <v>2255</v>
      </c>
    </row>
    <row r="51" spans="1:18" ht="12.75">
      <c r="A51" s="38">
        <v>39</v>
      </c>
      <c r="B51" s="13" t="s">
        <v>195</v>
      </c>
      <c r="C51" s="14">
        <v>185000</v>
      </c>
      <c r="D51" s="14">
        <v>185000</v>
      </c>
      <c r="E51" s="14">
        <v>185000</v>
      </c>
      <c r="F51" s="14">
        <v>6141</v>
      </c>
      <c r="G51" s="14">
        <v>3760</v>
      </c>
      <c r="H51" s="14">
        <v>9660</v>
      </c>
      <c r="I51" s="14">
        <v>2318</v>
      </c>
      <c r="J51" s="14">
        <v>2837</v>
      </c>
      <c r="K51" s="14">
        <v>366</v>
      </c>
      <c r="L51" s="14">
        <v>500</v>
      </c>
      <c r="M51" s="14">
        <v>547</v>
      </c>
      <c r="N51" s="11"/>
      <c r="O51" s="14">
        <v>500</v>
      </c>
      <c r="P51" s="14">
        <v>500</v>
      </c>
      <c r="Q51" s="14">
        <v>500</v>
      </c>
      <c r="R51" s="14">
        <v>500</v>
      </c>
    </row>
    <row r="52" spans="1:18" ht="12.75">
      <c r="A52" s="38"/>
      <c r="B52" s="16" t="s">
        <v>40</v>
      </c>
      <c r="C52" s="17">
        <f aca="true" t="shared" si="1" ref="C52:R52">SUM(C49:C51)</f>
        <v>221600</v>
      </c>
      <c r="D52" s="17">
        <f t="shared" si="1"/>
        <v>221600</v>
      </c>
      <c r="E52" s="17">
        <f t="shared" si="1"/>
        <v>221600</v>
      </c>
      <c r="F52" s="17">
        <f t="shared" si="1"/>
        <v>7355</v>
      </c>
      <c r="G52" s="17">
        <f t="shared" si="1"/>
        <v>4975</v>
      </c>
      <c r="H52" s="17">
        <f t="shared" si="1"/>
        <v>10875</v>
      </c>
      <c r="I52" s="17">
        <f t="shared" si="1"/>
        <v>3896</v>
      </c>
      <c r="J52" s="17">
        <f>SUM(J49:J51)</f>
        <v>6079</v>
      </c>
      <c r="K52" s="17">
        <f t="shared" si="1"/>
        <v>3610</v>
      </c>
      <c r="L52" s="17">
        <f>SUM(L49:L51)</f>
        <v>3955</v>
      </c>
      <c r="M52" s="17">
        <f t="shared" si="1"/>
        <v>4415</v>
      </c>
      <c r="N52" s="11"/>
      <c r="O52" s="17">
        <f t="shared" si="1"/>
        <v>4355</v>
      </c>
      <c r="P52" s="17">
        <f t="shared" si="1"/>
        <v>4355</v>
      </c>
      <c r="Q52" s="17">
        <f t="shared" si="1"/>
        <v>4355</v>
      </c>
      <c r="R52" s="17">
        <f t="shared" si="1"/>
        <v>4355</v>
      </c>
    </row>
    <row r="53" spans="1:18" ht="12.75">
      <c r="A53" s="38">
        <v>40</v>
      </c>
      <c r="B53" s="13" t="s">
        <v>241</v>
      </c>
      <c r="C53" s="19"/>
      <c r="D53" s="20"/>
      <c r="E53" s="20"/>
      <c r="F53" s="15">
        <v>0</v>
      </c>
      <c r="G53" s="14">
        <v>2398</v>
      </c>
      <c r="H53" s="15">
        <v>0</v>
      </c>
      <c r="I53" s="20">
        <v>2506</v>
      </c>
      <c r="J53" s="14">
        <v>1046</v>
      </c>
      <c r="K53" s="14">
        <v>919</v>
      </c>
      <c r="L53" s="14">
        <v>0</v>
      </c>
      <c r="M53" s="14">
        <v>543</v>
      </c>
      <c r="N53" s="11"/>
      <c r="O53" s="14">
        <v>0</v>
      </c>
      <c r="P53" s="14">
        <v>0</v>
      </c>
      <c r="Q53" s="14">
        <v>0</v>
      </c>
      <c r="R53" s="14">
        <v>0</v>
      </c>
    </row>
    <row r="54" spans="1:18" ht="12.75">
      <c r="A54" s="38"/>
      <c r="B54" s="16" t="s">
        <v>241</v>
      </c>
      <c r="C54" s="17">
        <f aca="true" t="shared" si="2" ref="C54:R54">SUM(C53)</f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2398</v>
      </c>
      <c r="H54" s="17">
        <f t="shared" si="2"/>
        <v>0</v>
      </c>
      <c r="I54" s="17">
        <f t="shared" si="2"/>
        <v>2506</v>
      </c>
      <c r="J54" s="17">
        <f>SUM(J53)</f>
        <v>1046</v>
      </c>
      <c r="K54" s="17">
        <f t="shared" si="2"/>
        <v>919</v>
      </c>
      <c r="L54" s="17">
        <f>SUM(L53)</f>
        <v>0</v>
      </c>
      <c r="M54" s="17">
        <f t="shared" si="2"/>
        <v>543</v>
      </c>
      <c r="N54" s="11"/>
      <c r="O54" s="17">
        <f t="shared" si="2"/>
        <v>0</v>
      </c>
      <c r="P54" s="17">
        <f t="shared" si="2"/>
        <v>0</v>
      </c>
      <c r="Q54" s="17">
        <f t="shared" si="2"/>
        <v>0</v>
      </c>
      <c r="R54" s="17">
        <f t="shared" si="2"/>
        <v>0</v>
      </c>
    </row>
    <row r="55" spans="1:18" ht="12.75">
      <c r="A55" s="38">
        <v>41</v>
      </c>
      <c r="B55" s="13" t="s">
        <v>24</v>
      </c>
      <c r="C55" s="14">
        <v>2600</v>
      </c>
      <c r="D55" s="14">
        <v>5000</v>
      </c>
      <c r="E55" s="14">
        <v>5000</v>
      </c>
      <c r="F55" s="15">
        <v>166</v>
      </c>
      <c r="G55" s="15">
        <v>166</v>
      </c>
      <c r="H55" s="15">
        <v>166</v>
      </c>
      <c r="I55" s="14">
        <v>164</v>
      </c>
      <c r="J55" s="15">
        <v>335</v>
      </c>
      <c r="K55" s="15">
        <v>245</v>
      </c>
      <c r="L55" s="15">
        <v>245</v>
      </c>
      <c r="M55" s="15">
        <v>298</v>
      </c>
      <c r="N55" s="11"/>
      <c r="O55" s="15">
        <v>298</v>
      </c>
      <c r="P55" s="15">
        <v>298</v>
      </c>
      <c r="Q55" s="15">
        <v>298</v>
      </c>
      <c r="R55" s="15">
        <v>298</v>
      </c>
    </row>
    <row r="56" spans="1:18" ht="12.75">
      <c r="A56" s="38"/>
      <c r="B56" s="16" t="s">
        <v>41</v>
      </c>
      <c r="C56" s="17">
        <f aca="true" t="shared" si="3" ref="C56:I56">SUM(C55:C55)</f>
        <v>2600</v>
      </c>
      <c r="D56" s="17">
        <f t="shared" si="3"/>
        <v>5000</v>
      </c>
      <c r="E56" s="17">
        <f t="shared" si="3"/>
        <v>5000</v>
      </c>
      <c r="F56" s="17">
        <f t="shared" si="3"/>
        <v>166</v>
      </c>
      <c r="G56" s="17">
        <f t="shared" si="3"/>
        <v>166</v>
      </c>
      <c r="H56" s="17">
        <f t="shared" si="3"/>
        <v>166</v>
      </c>
      <c r="I56" s="17">
        <f t="shared" si="3"/>
        <v>164</v>
      </c>
      <c r="J56" s="17">
        <f>SUM(J55)</f>
        <v>335</v>
      </c>
      <c r="K56" s="17">
        <f>SUM(K55)</f>
        <v>245</v>
      </c>
      <c r="L56" s="17">
        <f>SUM(L55:L55)</f>
        <v>245</v>
      </c>
      <c r="M56" s="17">
        <f>SUM(M55:M55)</f>
        <v>298</v>
      </c>
      <c r="N56" s="11"/>
      <c r="O56" s="17">
        <f>SUM(O55:O55)</f>
        <v>298</v>
      </c>
      <c r="P56" s="17">
        <f>SUM(P55:P55)</f>
        <v>298</v>
      </c>
      <c r="Q56" s="17">
        <f>SUM(Q55:Q55)</f>
        <v>298</v>
      </c>
      <c r="R56" s="17">
        <f>SUM(R55:R55)</f>
        <v>298</v>
      </c>
    </row>
    <row r="57" spans="1:18" ht="12.75">
      <c r="A57" s="38">
        <v>42</v>
      </c>
      <c r="B57" s="13" t="s">
        <v>25</v>
      </c>
      <c r="C57" s="14">
        <v>19600</v>
      </c>
      <c r="D57" s="14">
        <v>19600</v>
      </c>
      <c r="E57" s="14">
        <v>19600</v>
      </c>
      <c r="F57" s="15">
        <v>651</v>
      </c>
      <c r="G57" s="15">
        <v>651</v>
      </c>
      <c r="H57" s="15">
        <v>651</v>
      </c>
      <c r="I57" s="14">
        <v>568</v>
      </c>
      <c r="J57" s="15">
        <v>622</v>
      </c>
      <c r="K57" s="15">
        <v>598</v>
      </c>
      <c r="L57" s="15">
        <v>694</v>
      </c>
      <c r="M57" s="15">
        <v>713</v>
      </c>
      <c r="N57" s="11"/>
      <c r="O57" s="15">
        <v>865</v>
      </c>
      <c r="P57" s="15">
        <v>865</v>
      </c>
      <c r="Q57" s="15">
        <v>865</v>
      </c>
      <c r="R57" s="15">
        <v>865</v>
      </c>
    </row>
    <row r="58" spans="1:18" ht="12.75">
      <c r="A58" s="38">
        <v>43</v>
      </c>
      <c r="B58" s="13" t="s">
        <v>155</v>
      </c>
      <c r="C58" s="14"/>
      <c r="D58" s="14"/>
      <c r="E58" s="14"/>
      <c r="F58" s="15"/>
      <c r="G58" s="15"/>
      <c r="H58" s="15"/>
      <c r="I58" s="14"/>
      <c r="J58" s="15">
        <v>2000</v>
      </c>
      <c r="K58" s="15">
        <v>2998</v>
      </c>
      <c r="L58" s="15">
        <v>3000</v>
      </c>
      <c r="M58" s="15">
        <v>3000</v>
      </c>
      <c r="N58" s="11"/>
      <c r="O58" s="15">
        <v>3000</v>
      </c>
      <c r="P58" s="15">
        <v>3000</v>
      </c>
      <c r="Q58" s="15">
        <v>0</v>
      </c>
      <c r="R58" s="15">
        <v>0</v>
      </c>
    </row>
    <row r="59" spans="1:18" ht="12.75">
      <c r="A59" s="38">
        <v>44</v>
      </c>
      <c r="B59" s="13" t="s">
        <v>106</v>
      </c>
      <c r="C59" s="14"/>
      <c r="D59" s="14"/>
      <c r="E59" s="14"/>
      <c r="F59" s="15"/>
      <c r="G59" s="15"/>
      <c r="H59" s="15"/>
      <c r="I59" s="14"/>
      <c r="J59" s="15">
        <v>600</v>
      </c>
      <c r="K59" s="15">
        <v>600</v>
      </c>
      <c r="L59" s="15">
        <v>600</v>
      </c>
      <c r="M59" s="15">
        <v>600</v>
      </c>
      <c r="N59" s="11"/>
      <c r="O59" s="15">
        <v>600</v>
      </c>
      <c r="P59" s="15">
        <v>600</v>
      </c>
      <c r="Q59" s="15">
        <v>600</v>
      </c>
      <c r="R59" s="15">
        <v>600</v>
      </c>
    </row>
    <row r="60" spans="1:18" ht="12.75">
      <c r="A60" s="38">
        <v>45</v>
      </c>
      <c r="B60" s="13" t="s">
        <v>196</v>
      </c>
      <c r="C60" s="14">
        <v>7200</v>
      </c>
      <c r="D60" s="14">
        <v>7200</v>
      </c>
      <c r="E60" s="14">
        <v>7200</v>
      </c>
      <c r="F60" s="15">
        <v>239</v>
      </c>
      <c r="G60" s="15">
        <v>270</v>
      </c>
      <c r="H60" s="15">
        <v>200</v>
      </c>
      <c r="I60" s="14">
        <v>169</v>
      </c>
      <c r="J60" s="15">
        <v>922</v>
      </c>
      <c r="K60" s="15">
        <v>419</v>
      </c>
      <c r="L60" s="15">
        <v>420</v>
      </c>
      <c r="M60" s="15">
        <v>588</v>
      </c>
      <c r="N60" s="11"/>
      <c r="O60" s="15">
        <v>590</v>
      </c>
      <c r="P60" s="15">
        <v>590</v>
      </c>
      <c r="Q60" s="15">
        <v>590</v>
      </c>
      <c r="R60" s="15">
        <v>590</v>
      </c>
    </row>
    <row r="61" spans="1:18" ht="12.75">
      <c r="A61" s="38">
        <v>46</v>
      </c>
      <c r="B61" s="13" t="s">
        <v>175</v>
      </c>
      <c r="C61" s="15">
        <v>0</v>
      </c>
      <c r="D61" s="15"/>
      <c r="E61" s="15">
        <v>0</v>
      </c>
      <c r="F61" s="15"/>
      <c r="G61" s="15">
        <v>0</v>
      </c>
      <c r="H61" s="15"/>
      <c r="I61" s="15">
        <v>235</v>
      </c>
      <c r="J61" s="15">
        <v>0</v>
      </c>
      <c r="K61" s="15">
        <v>483</v>
      </c>
      <c r="L61" s="15">
        <v>480</v>
      </c>
      <c r="M61" s="15">
        <v>720</v>
      </c>
      <c r="N61" s="11"/>
      <c r="O61" s="15">
        <v>720</v>
      </c>
      <c r="P61" s="15">
        <v>720</v>
      </c>
      <c r="Q61" s="15">
        <v>720</v>
      </c>
      <c r="R61" s="15">
        <v>720</v>
      </c>
    </row>
    <row r="62" spans="1:18" ht="12.75">
      <c r="A62" s="38"/>
      <c r="B62" s="16" t="s">
        <v>42</v>
      </c>
      <c r="C62" s="17">
        <f aca="true" t="shared" si="4" ref="C62:I62">SUM(C57:C61)</f>
        <v>26800</v>
      </c>
      <c r="D62" s="17">
        <f t="shared" si="4"/>
        <v>26800</v>
      </c>
      <c r="E62" s="17">
        <f t="shared" si="4"/>
        <v>26800</v>
      </c>
      <c r="F62" s="17">
        <f t="shared" si="4"/>
        <v>890</v>
      </c>
      <c r="G62" s="17">
        <f t="shared" si="4"/>
        <v>921</v>
      </c>
      <c r="H62" s="17">
        <f t="shared" si="4"/>
        <v>851</v>
      </c>
      <c r="I62" s="17">
        <f t="shared" si="4"/>
        <v>972</v>
      </c>
      <c r="J62" s="17">
        <f>SUM(J57:J60:J61)</f>
        <v>4144</v>
      </c>
      <c r="K62" s="17">
        <f>SUM(K57:K60:K61)</f>
        <v>5098</v>
      </c>
      <c r="L62" s="17">
        <f>SUM(L57:L61)</f>
        <v>5194</v>
      </c>
      <c r="M62" s="17">
        <f>SUM(M57:M61)</f>
        <v>5621</v>
      </c>
      <c r="N62" s="11"/>
      <c r="O62" s="17">
        <f>SUM(O57:O61)</f>
        <v>5775</v>
      </c>
      <c r="P62" s="17">
        <f>SUM(P57:P61)</f>
        <v>5775</v>
      </c>
      <c r="Q62" s="17">
        <f>SUM(Q57:Q61)</f>
        <v>2775</v>
      </c>
      <c r="R62" s="17">
        <f>SUM(R57:R61)</f>
        <v>2775</v>
      </c>
    </row>
    <row r="63" spans="1:18" ht="12.75">
      <c r="A63" s="38">
        <v>47</v>
      </c>
      <c r="B63" s="16" t="s">
        <v>139</v>
      </c>
      <c r="C63" s="17"/>
      <c r="D63" s="17"/>
      <c r="E63" s="17"/>
      <c r="F63" s="17"/>
      <c r="G63" s="17"/>
      <c r="H63" s="17"/>
      <c r="I63" s="17"/>
      <c r="J63" s="17">
        <v>768</v>
      </c>
      <c r="K63" s="17">
        <v>753</v>
      </c>
      <c r="L63" s="17">
        <v>600</v>
      </c>
      <c r="M63" s="17">
        <v>0</v>
      </c>
      <c r="N63" s="11"/>
      <c r="O63" s="17">
        <v>0</v>
      </c>
      <c r="P63" s="17">
        <v>0</v>
      </c>
      <c r="Q63" s="17">
        <v>0</v>
      </c>
      <c r="R63" s="17">
        <v>0</v>
      </c>
    </row>
    <row r="64" spans="1:18" ht="12.75">
      <c r="A64" s="38">
        <v>48</v>
      </c>
      <c r="B64" s="13" t="s">
        <v>26</v>
      </c>
      <c r="C64" s="14">
        <v>33156</v>
      </c>
      <c r="D64" s="14">
        <v>33156</v>
      </c>
      <c r="E64" s="14">
        <v>33156</v>
      </c>
      <c r="F64" s="14">
        <v>1100</v>
      </c>
      <c r="G64" s="14">
        <v>1122</v>
      </c>
      <c r="H64" s="14">
        <v>1122</v>
      </c>
      <c r="I64" s="14">
        <v>1103</v>
      </c>
      <c r="J64" s="14">
        <v>1199</v>
      </c>
      <c r="K64" s="14">
        <v>1257</v>
      </c>
      <c r="L64" s="14">
        <v>1218</v>
      </c>
      <c r="M64" s="14">
        <v>1407</v>
      </c>
      <c r="N64" s="11"/>
      <c r="O64" s="14">
        <v>1730</v>
      </c>
      <c r="P64" s="79">
        <v>1706</v>
      </c>
      <c r="Q64" s="14">
        <v>1730</v>
      </c>
      <c r="R64" s="14">
        <v>1730</v>
      </c>
    </row>
    <row r="65" spans="1:18" ht="12.75">
      <c r="A65" s="38">
        <v>49</v>
      </c>
      <c r="B65" s="13" t="s">
        <v>222</v>
      </c>
      <c r="C65" s="14">
        <v>8735</v>
      </c>
      <c r="D65" s="14">
        <v>8644</v>
      </c>
      <c r="E65" s="14">
        <v>8644</v>
      </c>
      <c r="F65" s="15">
        <v>287</v>
      </c>
      <c r="G65" s="15">
        <v>300</v>
      </c>
      <c r="H65" s="15">
        <v>300</v>
      </c>
      <c r="I65" s="14">
        <v>355</v>
      </c>
      <c r="J65" s="15">
        <v>376</v>
      </c>
      <c r="K65" s="15">
        <v>223</v>
      </c>
      <c r="L65" s="15">
        <v>250</v>
      </c>
      <c r="M65" s="15">
        <v>213</v>
      </c>
      <c r="N65" s="11"/>
      <c r="O65" s="15">
        <v>292</v>
      </c>
      <c r="P65" s="15">
        <v>292</v>
      </c>
      <c r="Q65" s="15">
        <v>292</v>
      </c>
      <c r="R65" s="15">
        <v>292</v>
      </c>
    </row>
    <row r="66" spans="1:18" ht="12.75">
      <c r="A66" s="38">
        <v>50</v>
      </c>
      <c r="B66" s="13" t="s">
        <v>156</v>
      </c>
      <c r="C66" s="14"/>
      <c r="D66" s="14"/>
      <c r="E66" s="14"/>
      <c r="F66" s="15"/>
      <c r="G66" s="15"/>
      <c r="H66" s="15"/>
      <c r="I66" s="14"/>
      <c r="J66" s="15">
        <v>95</v>
      </c>
      <c r="K66" s="15">
        <v>491</v>
      </c>
      <c r="L66" s="15">
        <v>200</v>
      </c>
      <c r="M66" s="15">
        <v>323</v>
      </c>
      <c r="N66" s="11"/>
      <c r="O66" s="15">
        <v>490</v>
      </c>
      <c r="P66" s="78">
        <v>514</v>
      </c>
      <c r="Q66" s="15">
        <v>490</v>
      </c>
      <c r="R66" s="15">
        <v>490</v>
      </c>
    </row>
    <row r="67" spans="1:18" ht="12.75">
      <c r="A67" s="38"/>
      <c r="B67" s="16" t="s">
        <v>43</v>
      </c>
      <c r="C67" s="17">
        <f aca="true" t="shared" si="5" ref="C67:I67">SUM(C64:C65)</f>
        <v>41891</v>
      </c>
      <c r="D67" s="17">
        <f t="shared" si="5"/>
        <v>41800</v>
      </c>
      <c r="E67" s="17">
        <f t="shared" si="5"/>
        <v>41800</v>
      </c>
      <c r="F67" s="17">
        <f t="shared" si="5"/>
        <v>1387</v>
      </c>
      <c r="G67" s="17">
        <f t="shared" si="5"/>
        <v>1422</v>
      </c>
      <c r="H67" s="17">
        <f t="shared" si="5"/>
        <v>1422</v>
      </c>
      <c r="I67" s="17">
        <f t="shared" si="5"/>
        <v>1458</v>
      </c>
      <c r="J67" s="17">
        <f>SUM(J64:J65:J66)</f>
        <v>1670</v>
      </c>
      <c r="K67" s="17">
        <f>SUM(K64:K65:K66)</f>
        <v>1971</v>
      </c>
      <c r="L67" s="17">
        <f>SUM(L64:L65:L66)</f>
        <v>1668</v>
      </c>
      <c r="M67" s="17">
        <f>SUM(M64:M65:M66)</f>
        <v>1943</v>
      </c>
      <c r="N67" s="11"/>
      <c r="O67" s="17">
        <f>SUM(O64:O65:O66)</f>
        <v>2512</v>
      </c>
      <c r="P67" s="17">
        <f>SUM(P64:P65:P66)</f>
        <v>2512</v>
      </c>
      <c r="Q67" s="17">
        <f>SUM(Q64:Q65:Q66)</f>
        <v>2512</v>
      </c>
      <c r="R67" s="17">
        <f>SUM(R64:R65:R66)</f>
        <v>2512</v>
      </c>
    </row>
    <row r="68" spans="1:18" ht="12.75">
      <c r="A68" s="38">
        <v>51</v>
      </c>
      <c r="B68" s="13" t="s">
        <v>141</v>
      </c>
      <c r="C68" s="14">
        <v>2343</v>
      </c>
      <c r="D68" s="14">
        <v>2300</v>
      </c>
      <c r="E68" s="14">
        <v>2300</v>
      </c>
      <c r="F68" s="15">
        <v>77</v>
      </c>
      <c r="G68" s="15">
        <v>80</v>
      </c>
      <c r="H68" s="15">
        <v>80</v>
      </c>
      <c r="I68" s="14">
        <v>83</v>
      </c>
      <c r="J68" s="15">
        <v>69</v>
      </c>
      <c r="K68" s="15">
        <v>68</v>
      </c>
      <c r="L68" s="15">
        <v>68</v>
      </c>
      <c r="M68" s="15">
        <v>0</v>
      </c>
      <c r="N68" s="11"/>
      <c r="O68" s="15">
        <v>0</v>
      </c>
      <c r="P68" s="78">
        <v>66</v>
      </c>
      <c r="Q68" s="15">
        <v>0</v>
      </c>
      <c r="R68" s="15">
        <v>0</v>
      </c>
    </row>
    <row r="69" spans="1:18" ht="12.75" customHeight="1">
      <c r="A69" s="109"/>
      <c r="B69" s="104"/>
      <c r="C69" s="105" t="s">
        <v>76</v>
      </c>
      <c r="D69" s="105" t="s">
        <v>77</v>
      </c>
      <c r="E69" s="105" t="s">
        <v>78</v>
      </c>
      <c r="F69" s="105"/>
      <c r="G69" s="105" t="s">
        <v>79</v>
      </c>
      <c r="H69" s="105" t="s">
        <v>80</v>
      </c>
      <c r="I69" s="105" t="s">
        <v>86</v>
      </c>
      <c r="J69" s="100" t="s">
        <v>153</v>
      </c>
      <c r="K69" s="100" t="s">
        <v>189</v>
      </c>
      <c r="L69" s="100" t="s">
        <v>188</v>
      </c>
      <c r="M69" s="100" t="s">
        <v>190</v>
      </c>
      <c r="N69" s="100" t="s">
        <v>154</v>
      </c>
      <c r="O69" s="100" t="s">
        <v>235</v>
      </c>
      <c r="P69" s="113" t="s">
        <v>239</v>
      </c>
      <c r="Q69" s="100" t="s">
        <v>236</v>
      </c>
      <c r="R69" s="100" t="s">
        <v>237</v>
      </c>
    </row>
    <row r="70" spans="1:18" ht="24.75" customHeight="1">
      <c r="A70" s="110"/>
      <c r="B70" s="104"/>
      <c r="C70" s="105"/>
      <c r="D70" s="105"/>
      <c r="E70" s="105"/>
      <c r="F70" s="105"/>
      <c r="G70" s="105"/>
      <c r="H70" s="105"/>
      <c r="I70" s="105"/>
      <c r="J70" s="101"/>
      <c r="K70" s="101"/>
      <c r="L70" s="101"/>
      <c r="M70" s="101"/>
      <c r="N70" s="101"/>
      <c r="O70" s="101"/>
      <c r="P70" s="114"/>
      <c r="Q70" s="101"/>
      <c r="R70" s="101"/>
    </row>
    <row r="71" spans="1:18" ht="12.75">
      <c r="A71" s="38">
        <v>52</v>
      </c>
      <c r="B71" s="13" t="s">
        <v>197</v>
      </c>
      <c r="C71" s="14"/>
      <c r="D71" s="14"/>
      <c r="E71" s="14"/>
      <c r="F71" s="15"/>
      <c r="G71" s="15"/>
      <c r="H71" s="15"/>
      <c r="I71" s="14"/>
      <c r="J71" s="15">
        <v>131</v>
      </c>
      <c r="K71" s="15">
        <v>686</v>
      </c>
      <c r="L71" s="15">
        <v>2500</v>
      </c>
      <c r="M71" s="15">
        <v>2790</v>
      </c>
      <c r="N71" s="11"/>
      <c r="O71" s="15">
        <v>2790</v>
      </c>
      <c r="P71" s="15">
        <v>2790</v>
      </c>
      <c r="Q71" s="15">
        <v>2790</v>
      </c>
      <c r="R71" s="15">
        <v>2790</v>
      </c>
    </row>
    <row r="72" spans="1:18" ht="12.75">
      <c r="A72" s="38">
        <v>53</v>
      </c>
      <c r="B72" s="13" t="s">
        <v>122</v>
      </c>
      <c r="C72" s="14"/>
      <c r="D72" s="14"/>
      <c r="E72" s="14"/>
      <c r="F72" s="15"/>
      <c r="G72" s="15"/>
      <c r="H72" s="15"/>
      <c r="I72" s="14"/>
      <c r="J72" s="15">
        <v>201</v>
      </c>
      <c r="K72" s="15">
        <v>201</v>
      </c>
      <c r="L72" s="15">
        <v>201</v>
      </c>
      <c r="M72" s="15">
        <v>201</v>
      </c>
      <c r="N72" s="11"/>
      <c r="O72" s="15">
        <v>201</v>
      </c>
      <c r="P72" s="15">
        <v>201</v>
      </c>
      <c r="Q72" s="15">
        <v>201</v>
      </c>
      <c r="R72" s="15">
        <v>201</v>
      </c>
    </row>
    <row r="73" spans="1:18" ht="12.75">
      <c r="A73" s="38">
        <v>54</v>
      </c>
      <c r="B73" s="66" t="s">
        <v>186</v>
      </c>
      <c r="C73" s="14"/>
      <c r="D73" s="14"/>
      <c r="E73" s="14"/>
      <c r="F73" s="15"/>
      <c r="G73" s="15"/>
      <c r="H73" s="15"/>
      <c r="I73" s="14"/>
      <c r="J73" s="15"/>
      <c r="K73" s="15">
        <v>1380</v>
      </c>
      <c r="L73" s="68">
        <v>4000</v>
      </c>
      <c r="M73" s="15">
        <v>0</v>
      </c>
      <c r="N73" s="11"/>
      <c r="O73" s="68">
        <v>5000</v>
      </c>
      <c r="P73" s="68">
        <v>5000</v>
      </c>
      <c r="Q73" s="68">
        <v>0</v>
      </c>
      <c r="R73" s="68">
        <v>0</v>
      </c>
    </row>
    <row r="74" spans="1:18" ht="12.75">
      <c r="A74" s="38">
        <v>55</v>
      </c>
      <c r="B74" s="13" t="s">
        <v>176</v>
      </c>
      <c r="C74" s="14">
        <v>43000</v>
      </c>
      <c r="D74" s="14">
        <v>20000</v>
      </c>
      <c r="E74" s="14">
        <v>43000</v>
      </c>
      <c r="F74" s="14">
        <v>1427</v>
      </c>
      <c r="G74" s="15">
        <v>800</v>
      </c>
      <c r="H74" s="15">
        <v>800</v>
      </c>
      <c r="I74" s="14">
        <v>1964</v>
      </c>
      <c r="J74" s="14">
        <v>0</v>
      </c>
      <c r="K74" s="14">
        <v>1168</v>
      </c>
      <c r="L74" s="14">
        <v>1000</v>
      </c>
      <c r="M74" s="14">
        <v>980</v>
      </c>
      <c r="N74" s="11"/>
      <c r="O74" s="14">
        <v>1000</v>
      </c>
      <c r="P74" s="14">
        <v>1000</v>
      </c>
      <c r="Q74" s="14">
        <v>1000</v>
      </c>
      <c r="R74" s="14">
        <v>1000</v>
      </c>
    </row>
    <row r="75" spans="1:18" ht="12.75">
      <c r="A75" s="38">
        <v>56</v>
      </c>
      <c r="B75" s="13" t="s">
        <v>177</v>
      </c>
      <c r="C75" s="14"/>
      <c r="D75" s="14"/>
      <c r="E75" s="14"/>
      <c r="F75" s="14"/>
      <c r="G75" s="15"/>
      <c r="H75" s="15"/>
      <c r="I75" s="14"/>
      <c r="J75" s="14">
        <v>1682</v>
      </c>
      <c r="K75" s="14">
        <v>2285</v>
      </c>
      <c r="L75" s="14">
        <v>1600</v>
      </c>
      <c r="M75" s="14">
        <v>1937</v>
      </c>
      <c r="N75" s="11"/>
      <c r="O75" s="14">
        <v>1940</v>
      </c>
      <c r="P75" s="14">
        <v>1940</v>
      </c>
      <c r="Q75" s="14">
        <v>1940</v>
      </c>
      <c r="R75" s="14">
        <v>1940</v>
      </c>
    </row>
    <row r="76" spans="1:18" ht="12.75">
      <c r="A76" s="38"/>
      <c r="B76" s="16" t="s">
        <v>44</v>
      </c>
      <c r="C76" s="17">
        <f aca="true" t="shared" si="6" ref="C76:I76">SUM(C68:C74)</f>
        <v>45343</v>
      </c>
      <c r="D76" s="17">
        <f t="shared" si="6"/>
        <v>22300</v>
      </c>
      <c r="E76" s="17">
        <f t="shared" si="6"/>
        <v>45300</v>
      </c>
      <c r="F76" s="17">
        <f t="shared" si="6"/>
        <v>1504</v>
      </c>
      <c r="G76" s="17">
        <f t="shared" si="6"/>
        <v>880</v>
      </c>
      <c r="H76" s="17">
        <f t="shared" si="6"/>
        <v>880</v>
      </c>
      <c r="I76" s="17">
        <f t="shared" si="6"/>
        <v>2047</v>
      </c>
      <c r="J76" s="17">
        <f>SUM(J68:J75)</f>
        <v>2083</v>
      </c>
      <c r="K76" s="17">
        <f>SUM(K68:K75)</f>
        <v>5788</v>
      </c>
      <c r="L76" s="17">
        <f>SUM(L68:L75)</f>
        <v>9369</v>
      </c>
      <c r="M76" s="17">
        <f>SUM(M68:M75)</f>
        <v>5908</v>
      </c>
      <c r="N76" s="11"/>
      <c r="O76" s="17">
        <f>SUM(O68:O75)</f>
        <v>10931</v>
      </c>
      <c r="P76" s="17">
        <f>SUM(P68:P75)</f>
        <v>10997</v>
      </c>
      <c r="Q76" s="17">
        <f>SUM(Q68:Q75)</f>
        <v>5931</v>
      </c>
      <c r="R76" s="17">
        <f>SUM(R68:R75)</f>
        <v>5931</v>
      </c>
    </row>
    <row r="77" spans="1:18" ht="12.75">
      <c r="A77" s="38">
        <v>57</v>
      </c>
      <c r="B77" s="13" t="s">
        <v>45</v>
      </c>
      <c r="C77" s="14">
        <v>260310</v>
      </c>
      <c r="D77" s="14">
        <v>450000</v>
      </c>
      <c r="E77" s="14">
        <v>350000</v>
      </c>
      <c r="F77" s="14">
        <v>11618</v>
      </c>
      <c r="G77" s="14">
        <v>12530</v>
      </c>
      <c r="H77" s="14">
        <v>12530</v>
      </c>
      <c r="I77" s="14">
        <v>12899</v>
      </c>
      <c r="J77" s="14">
        <v>15884</v>
      </c>
      <c r="K77" s="14">
        <v>17865</v>
      </c>
      <c r="L77" s="14">
        <v>16000</v>
      </c>
      <c r="M77" s="14">
        <v>17300</v>
      </c>
      <c r="N77" s="11"/>
      <c r="O77" s="14">
        <v>17300</v>
      </c>
      <c r="P77" s="14">
        <v>17300</v>
      </c>
      <c r="Q77" s="14">
        <v>17300</v>
      </c>
      <c r="R77" s="14">
        <v>17300</v>
      </c>
    </row>
    <row r="78" spans="1:18" ht="12.75">
      <c r="A78" s="38">
        <v>58</v>
      </c>
      <c r="B78" s="13" t="s">
        <v>71</v>
      </c>
      <c r="C78" s="15"/>
      <c r="D78" s="15"/>
      <c r="E78" s="15"/>
      <c r="F78" s="15"/>
      <c r="G78" s="15"/>
      <c r="H78" s="15"/>
      <c r="I78" s="15">
        <v>5464</v>
      </c>
      <c r="J78" s="14">
        <v>6111</v>
      </c>
      <c r="K78" s="14">
        <v>5187</v>
      </c>
      <c r="L78" s="14">
        <v>5000</v>
      </c>
      <c r="M78" s="14">
        <v>5950</v>
      </c>
      <c r="N78" s="11"/>
      <c r="O78" s="14">
        <v>5000</v>
      </c>
      <c r="P78" s="14">
        <v>5000</v>
      </c>
      <c r="Q78" s="14">
        <v>5000</v>
      </c>
      <c r="R78" s="14">
        <v>5000</v>
      </c>
    </row>
    <row r="79" spans="1:18" ht="12.75">
      <c r="A79" s="38">
        <v>59</v>
      </c>
      <c r="B79" s="13" t="s">
        <v>120</v>
      </c>
      <c r="C79" s="15"/>
      <c r="D79" s="15"/>
      <c r="E79" s="15"/>
      <c r="F79" s="15"/>
      <c r="G79" s="15"/>
      <c r="H79" s="15"/>
      <c r="I79" s="15">
        <v>117</v>
      </c>
      <c r="J79" s="15">
        <v>0</v>
      </c>
      <c r="K79" s="15">
        <v>950</v>
      </c>
      <c r="L79" s="15">
        <v>500</v>
      </c>
      <c r="M79" s="15">
        <v>1527</v>
      </c>
      <c r="N79" s="11"/>
      <c r="O79" s="15">
        <v>1500</v>
      </c>
      <c r="P79" s="15">
        <v>1500</v>
      </c>
      <c r="Q79" s="15">
        <v>1500</v>
      </c>
      <c r="R79" s="15">
        <v>1500</v>
      </c>
    </row>
    <row r="80" spans="1:18" ht="12.75">
      <c r="A80" s="38">
        <v>60</v>
      </c>
      <c r="B80" s="13" t="s">
        <v>157</v>
      </c>
      <c r="C80" s="15"/>
      <c r="D80" s="15"/>
      <c r="E80" s="15"/>
      <c r="F80" s="15"/>
      <c r="G80" s="15"/>
      <c r="H80" s="15"/>
      <c r="I80" s="15"/>
      <c r="J80" s="15">
        <v>960</v>
      </c>
      <c r="K80" s="15">
        <v>0</v>
      </c>
      <c r="L80" s="15">
        <v>2000</v>
      </c>
      <c r="M80" s="15">
        <v>1500</v>
      </c>
      <c r="N80" s="11"/>
      <c r="O80" s="15">
        <v>1500</v>
      </c>
      <c r="P80" s="15">
        <v>1500</v>
      </c>
      <c r="Q80" s="15">
        <v>1500</v>
      </c>
      <c r="R80" s="15">
        <v>1500</v>
      </c>
    </row>
    <row r="81" spans="1:18" ht="12.75">
      <c r="A81" s="38">
        <v>61</v>
      </c>
      <c r="B81" s="13" t="s">
        <v>116</v>
      </c>
      <c r="C81" s="14">
        <v>21690</v>
      </c>
      <c r="D81" s="14">
        <v>13300</v>
      </c>
      <c r="E81" s="14">
        <v>13300</v>
      </c>
      <c r="F81" s="15">
        <v>441</v>
      </c>
      <c r="G81" s="15">
        <v>630</v>
      </c>
      <c r="H81" s="15">
        <v>0</v>
      </c>
      <c r="I81" s="14">
        <v>416</v>
      </c>
      <c r="J81" s="15">
        <v>1500</v>
      </c>
      <c r="K81" s="15">
        <v>1184</v>
      </c>
      <c r="L81" s="15">
        <v>0</v>
      </c>
      <c r="M81" s="15">
        <v>1213</v>
      </c>
      <c r="N81" s="11"/>
      <c r="O81" s="15">
        <v>1220</v>
      </c>
      <c r="P81" s="15">
        <v>1220</v>
      </c>
      <c r="Q81" s="15">
        <v>1220</v>
      </c>
      <c r="R81" s="15">
        <v>1220</v>
      </c>
    </row>
    <row r="82" spans="1:18" ht="12.75">
      <c r="A82" s="38"/>
      <c r="B82" s="16" t="s">
        <v>46</v>
      </c>
      <c r="C82" s="17">
        <f aca="true" t="shared" si="7" ref="C82:M82">SUM(C77:C81)</f>
        <v>282000</v>
      </c>
      <c r="D82" s="17">
        <f t="shared" si="7"/>
        <v>463300</v>
      </c>
      <c r="E82" s="17">
        <f t="shared" si="7"/>
        <v>363300</v>
      </c>
      <c r="F82" s="17">
        <f t="shared" si="7"/>
        <v>12059</v>
      </c>
      <c r="G82" s="17">
        <f t="shared" si="7"/>
        <v>13160</v>
      </c>
      <c r="H82" s="17">
        <f t="shared" si="7"/>
        <v>12530</v>
      </c>
      <c r="I82" s="17">
        <f t="shared" si="7"/>
        <v>18896</v>
      </c>
      <c r="J82" s="17">
        <f t="shared" si="7"/>
        <v>24455</v>
      </c>
      <c r="K82" s="17">
        <f t="shared" si="7"/>
        <v>25186</v>
      </c>
      <c r="L82" s="17">
        <f t="shared" si="7"/>
        <v>23500</v>
      </c>
      <c r="M82" s="17">
        <f t="shared" si="7"/>
        <v>27490</v>
      </c>
      <c r="N82" s="11"/>
      <c r="O82" s="17">
        <f>SUM(O77:O81)</f>
        <v>26520</v>
      </c>
      <c r="P82" s="17">
        <f>SUM(P77:P81)</f>
        <v>26520</v>
      </c>
      <c r="Q82" s="17">
        <f>SUM(Q77:Q81)</f>
        <v>26520</v>
      </c>
      <c r="R82" s="17">
        <f>SUM(R77:R81)</f>
        <v>26520</v>
      </c>
    </row>
    <row r="83" spans="1:18" ht="12.75">
      <c r="A83" s="38">
        <v>62</v>
      </c>
      <c r="B83" s="16" t="s">
        <v>198</v>
      </c>
      <c r="C83" s="17"/>
      <c r="D83" s="17"/>
      <c r="E83" s="17"/>
      <c r="F83" s="17"/>
      <c r="G83" s="17"/>
      <c r="H83" s="17"/>
      <c r="I83" s="17"/>
      <c r="J83" s="17">
        <v>0</v>
      </c>
      <c r="K83" s="17">
        <v>0</v>
      </c>
      <c r="L83" s="17">
        <v>0</v>
      </c>
      <c r="M83" s="17">
        <v>1700</v>
      </c>
      <c r="N83" s="11"/>
      <c r="O83" s="17">
        <v>0</v>
      </c>
      <c r="P83" s="17">
        <v>0</v>
      </c>
      <c r="Q83" s="17">
        <v>0</v>
      </c>
      <c r="R83" s="17">
        <v>0</v>
      </c>
    </row>
    <row r="84" spans="1:18" ht="12.75">
      <c r="A84" s="38">
        <v>63</v>
      </c>
      <c r="B84" s="13" t="s">
        <v>102</v>
      </c>
      <c r="C84" s="20"/>
      <c r="D84" s="20"/>
      <c r="E84" s="20"/>
      <c r="F84" s="20"/>
      <c r="G84" s="20"/>
      <c r="H84" s="20"/>
      <c r="I84" s="20">
        <v>0</v>
      </c>
      <c r="J84" s="14">
        <v>1</v>
      </c>
      <c r="K84" s="14">
        <v>1</v>
      </c>
      <c r="L84" s="14">
        <v>1</v>
      </c>
      <c r="M84" s="14">
        <v>1</v>
      </c>
      <c r="N84" s="11"/>
      <c r="O84" s="14">
        <v>1</v>
      </c>
      <c r="P84" s="14">
        <v>1</v>
      </c>
      <c r="Q84" s="14">
        <v>1</v>
      </c>
      <c r="R84" s="14">
        <v>1</v>
      </c>
    </row>
    <row r="85" spans="1:18" ht="12.75">
      <c r="A85" s="38">
        <v>64</v>
      </c>
      <c r="B85" s="13" t="s">
        <v>178</v>
      </c>
      <c r="C85" s="15"/>
      <c r="D85" s="15"/>
      <c r="E85" s="15"/>
      <c r="F85" s="15"/>
      <c r="G85" s="15"/>
      <c r="H85" s="15"/>
      <c r="I85" s="15">
        <v>30226</v>
      </c>
      <c r="J85" s="14">
        <v>14213</v>
      </c>
      <c r="K85" s="14">
        <v>12537</v>
      </c>
      <c r="L85" s="14">
        <v>0</v>
      </c>
      <c r="M85" s="14">
        <v>15208</v>
      </c>
      <c r="N85" s="11"/>
      <c r="O85" s="14">
        <v>1652</v>
      </c>
      <c r="P85" s="14">
        <v>1652</v>
      </c>
      <c r="Q85" s="14">
        <v>0</v>
      </c>
      <c r="R85" s="14">
        <v>0</v>
      </c>
    </row>
    <row r="86" spans="1:18" ht="12.75">
      <c r="A86" s="38"/>
      <c r="B86" s="16" t="s">
        <v>89</v>
      </c>
      <c r="C86" s="17">
        <f aca="true" t="shared" si="8" ref="C86:M86">SUM(C84:C85)</f>
        <v>0</v>
      </c>
      <c r="D86" s="17">
        <f t="shared" si="8"/>
        <v>0</v>
      </c>
      <c r="E86" s="17">
        <f t="shared" si="8"/>
        <v>0</v>
      </c>
      <c r="F86" s="17">
        <f t="shared" si="8"/>
        <v>0</v>
      </c>
      <c r="G86" s="17">
        <f t="shared" si="8"/>
        <v>0</v>
      </c>
      <c r="H86" s="17">
        <f t="shared" si="8"/>
        <v>0</v>
      </c>
      <c r="I86" s="17">
        <f t="shared" si="8"/>
        <v>30226</v>
      </c>
      <c r="J86" s="17">
        <f t="shared" si="8"/>
        <v>14214</v>
      </c>
      <c r="K86" s="17">
        <f t="shared" si="8"/>
        <v>12538</v>
      </c>
      <c r="L86" s="17">
        <f t="shared" si="8"/>
        <v>1</v>
      </c>
      <c r="M86" s="17">
        <f t="shared" si="8"/>
        <v>15209</v>
      </c>
      <c r="N86" s="11"/>
      <c r="O86" s="17">
        <f>SUM(O84:O85)</f>
        <v>1653</v>
      </c>
      <c r="P86" s="17">
        <f>SUM(P84:P85)</f>
        <v>1653</v>
      </c>
      <c r="Q86" s="17">
        <f>SUM(Q84:Q85)</f>
        <v>1</v>
      </c>
      <c r="R86" s="17">
        <f>SUM(R84:R85)</f>
        <v>1</v>
      </c>
    </row>
    <row r="87" spans="1:18" ht="12.75">
      <c r="A87" s="38">
        <v>65</v>
      </c>
      <c r="B87" s="22" t="s">
        <v>140</v>
      </c>
      <c r="C87" s="20"/>
      <c r="D87" s="20"/>
      <c r="E87" s="14">
        <v>16450</v>
      </c>
      <c r="F87" s="15">
        <v>546</v>
      </c>
      <c r="G87" s="15">
        <v>540</v>
      </c>
      <c r="H87" s="15">
        <v>540</v>
      </c>
      <c r="I87" s="14">
        <v>535</v>
      </c>
      <c r="J87" s="15">
        <v>536</v>
      </c>
      <c r="K87" s="15">
        <v>544</v>
      </c>
      <c r="L87" s="15">
        <v>544</v>
      </c>
      <c r="M87" s="15">
        <v>536</v>
      </c>
      <c r="N87" s="11"/>
      <c r="O87" s="15">
        <v>536</v>
      </c>
      <c r="P87" s="78">
        <v>532</v>
      </c>
      <c r="Q87" s="15">
        <v>536</v>
      </c>
      <c r="R87" s="15">
        <v>536</v>
      </c>
    </row>
    <row r="88" spans="1:18" ht="12.75">
      <c r="A88" s="38"/>
      <c r="B88" s="16" t="s">
        <v>66</v>
      </c>
      <c r="C88" s="23"/>
      <c r="D88" s="23"/>
      <c r="E88" s="17">
        <f aca="true" t="shared" si="9" ref="E88:R88">SUM(E87)</f>
        <v>16450</v>
      </c>
      <c r="F88" s="17">
        <f t="shared" si="9"/>
        <v>546</v>
      </c>
      <c r="G88" s="17">
        <f t="shared" si="9"/>
        <v>540</v>
      </c>
      <c r="H88" s="17">
        <f t="shared" si="9"/>
        <v>540</v>
      </c>
      <c r="I88" s="17">
        <f t="shared" si="9"/>
        <v>535</v>
      </c>
      <c r="J88" s="17">
        <f>SUM(J87)</f>
        <v>536</v>
      </c>
      <c r="K88" s="17">
        <f t="shared" si="9"/>
        <v>544</v>
      </c>
      <c r="L88" s="17">
        <f>SUM(L87)</f>
        <v>544</v>
      </c>
      <c r="M88" s="17">
        <f t="shared" si="9"/>
        <v>536</v>
      </c>
      <c r="N88" s="11"/>
      <c r="O88" s="17">
        <f t="shared" si="9"/>
        <v>536</v>
      </c>
      <c r="P88" s="17">
        <f t="shared" si="9"/>
        <v>532</v>
      </c>
      <c r="Q88" s="17">
        <f t="shared" si="9"/>
        <v>536</v>
      </c>
      <c r="R88" s="17">
        <f t="shared" si="9"/>
        <v>536</v>
      </c>
    </row>
    <row r="89" spans="1:18" ht="12.75">
      <c r="A89" s="38">
        <v>66</v>
      </c>
      <c r="B89" s="13" t="s">
        <v>103</v>
      </c>
      <c r="C89" s="14">
        <v>4000</v>
      </c>
      <c r="D89" s="14">
        <v>16000</v>
      </c>
      <c r="E89" s="14">
        <v>16000</v>
      </c>
      <c r="F89" s="15">
        <v>531</v>
      </c>
      <c r="G89" s="15">
        <v>500</v>
      </c>
      <c r="H89" s="15">
        <v>500</v>
      </c>
      <c r="I89" s="14">
        <v>2932</v>
      </c>
      <c r="J89" s="14">
        <v>2872</v>
      </c>
      <c r="K89" s="14">
        <v>2115</v>
      </c>
      <c r="L89" s="14">
        <v>1950</v>
      </c>
      <c r="M89" s="14">
        <v>750</v>
      </c>
      <c r="N89" s="11"/>
      <c r="O89" s="14">
        <v>750</v>
      </c>
      <c r="P89" s="14">
        <v>750</v>
      </c>
      <c r="Q89" s="14">
        <v>750</v>
      </c>
      <c r="R89" s="14">
        <v>750</v>
      </c>
    </row>
    <row r="90" spans="1:18" ht="12.75">
      <c r="A90" s="38">
        <v>67</v>
      </c>
      <c r="B90" s="13" t="s">
        <v>90</v>
      </c>
      <c r="C90" s="14"/>
      <c r="D90" s="14"/>
      <c r="E90" s="14"/>
      <c r="F90" s="15"/>
      <c r="G90" s="15"/>
      <c r="H90" s="15"/>
      <c r="I90" s="14">
        <v>0</v>
      </c>
      <c r="J90" s="14">
        <v>6236</v>
      </c>
      <c r="K90" s="14">
        <v>13360</v>
      </c>
      <c r="L90" s="14">
        <v>10000</v>
      </c>
      <c r="M90" s="14">
        <v>14427</v>
      </c>
      <c r="N90" s="11"/>
      <c r="O90" s="14">
        <v>19588</v>
      </c>
      <c r="P90" s="14">
        <v>19588</v>
      </c>
      <c r="Q90" s="14">
        <v>19588</v>
      </c>
      <c r="R90" s="14">
        <v>19588</v>
      </c>
    </row>
    <row r="91" spans="1:18" ht="12.75">
      <c r="A91" s="38">
        <v>68</v>
      </c>
      <c r="B91" s="13" t="s">
        <v>142</v>
      </c>
      <c r="C91" s="14">
        <v>25000</v>
      </c>
      <c r="D91" s="14">
        <v>15000</v>
      </c>
      <c r="E91" s="14">
        <v>25000</v>
      </c>
      <c r="F91" s="15">
        <v>830</v>
      </c>
      <c r="G91" s="15">
        <v>280</v>
      </c>
      <c r="H91" s="15">
        <v>280</v>
      </c>
      <c r="I91" s="14">
        <v>1196</v>
      </c>
      <c r="J91" s="15">
        <v>2544</v>
      </c>
      <c r="K91" s="15">
        <v>1882</v>
      </c>
      <c r="L91" s="15">
        <v>1875</v>
      </c>
      <c r="M91" s="15">
        <v>3222</v>
      </c>
      <c r="N91" s="11"/>
      <c r="O91" s="15">
        <v>3000</v>
      </c>
      <c r="P91" s="15">
        <v>3000</v>
      </c>
      <c r="Q91" s="15">
        <v>3000</v>
      </c>
      <c r="R91" s="15">
        <v>3000</v>
      </c>
    </row>
    <row r="92" spans="1:18" ht="12.75">
      <c r="A92" s="38">
        <v>69</v>
      </c>
      <c r="B92" s="13" t="s">
        <v>158</v>
      </c>
      <c r="C92" s="15">
        <v>0</v>
      </c>
      <c r="D92" s="15">
        <v>0</v>
      </c>
      <c r="E92" s="14">
        <v>300000</v>
      </c>
      <c r="F92" s="14">
        <v>9958</v>
      </c>
      <c r="G92" s="14">
        <v>2351</v>
      </c>
      <c r="H92" s="14">
        <v>4000</v>
      </c>
      <c r="I92" s="14">
        <v>1316</v>
      </c>
      <c r="J92" s="15">
        <v>3793</v>
      </c>
      <c r="K92" s="15">
        <v>2420</v>
      </c>
      <c r="L92" s="15">
        <v>2150</v>
      </c>
      <c r="M92" s="15">
        <v>3915</v>
      </c>
      <c r="N92" s="11"/>
      <c r="O92" s="15">
        <v>2000</v>
      </c>
      <c r="P92" s="15">
        <v>2000</v>
      </c>
      <c r="Q92" s="15">
        <v>2000</v>
      </c>
      <c r="R92" s="15">
        <v>2000</v>
      </c>
    </row>
    <row r="93" spans="1:18" ht="12.75">
      <c r="A93" s="38">
        <v>70</v>
      </c>
      <c r="B93" s="13" t="s">
        <v>143</v>
      </c>
      <c r="C93" s="14">
        <v>6652</v>
      </c>
      <c r="D93" s="14">
        <v>5700</v>
      </c>
      <c r="E93" s="14">
        <v>5700</v>
      </c>
      <c r="F93" s="15">
        <v>189</v>
      </c>
      <c r="G93" s="15">
        <v>208</v>
      </c>
      <c r="H93" s="15">
        <v>208</v>
      </c>
      <c r="I93" s="14">
        <v>163</v>
      </c>
      <c r="J93" s="15">
        <v>149</v>
      </c>
      <c r="K93" s="15">
        <v>148</v>
      </c>
      <c r="L93" s="15">
        <v>148</v>
      </c>
      <c r="M93" s="15">
        <v>215</v>
      </c>
      <c r="N93" s="11"/>
      <c r="O93" s="15">
        <v>215</v>
      </c>
      <c r="P93" s="78">
        <v>144</v>
      </c>
      <c r="Q93" s="15">
        <v>215</v>
      </c>
      <c r="R93" s="15">
        <v>215</v>
      </c>
    </row>
    <row r="94" spans="1:18" ht="12.75">
      <c r="A94" s="38"/>
      <c r="B94" s="16" t="s">
        <v>57</v>
      </c>
      <c r="C94" s="17">
        <f aca="true" t="shared" si="10" ref="C94:M94">SUM(C89:C93)</f>
        <v>35652</v>
      </c>
      <c r="D94" s="17">
        <f t="shared" si="10"/>
        <v>36700</v>
      </c>
      <c r="E94" s="17">
        <f t="shared" si="10"/>
        <v>346700</v>
      </c>
      <c r="F94" s="17">
        <f t="shared" si="10"/>
        <v>11508</v>
      </c>
      <c r="G94" s="17">
        <f t="shared" si="10"/>
        <v>3339</v>
      </c>
      <c r="H94" s="17">
        <f t="shared" si="10"/>
        <v>4988</v>
      </c>
      <c r="I94" s="17">
        <f t="shared" si="10"/>
        <v>5607</v>
      </c>
      <c r="J94" s="17">
        <f t="shared" si="10"/>
        <v>15594</v>
      </c>
      <c r="K94" s="17">
        <f t="shared" si="10"/>
        <v>19925</v>
      </c>
      <c r="L94" s="17">
        <f t="shared" si="10"/>
        <v>16123</v>
      </c>
      <c r="M94" s="17">
        <f t="shared" si="10"/>
        <v>22529</v>
      </c>
      <c r="N94" s="11"/>
      <c r="O94" s="17">
        <f>SUM(O89:O93)</f>
        <v>25553</v>
      </c>
      <c r="P94" s="17">
        <f>SUM(P89:P93)</f>
        <v>25482</v>
      </c>
      <c r="Q94" s="17">
        <f>SUM(Q89:Q93)</f>
        <v>25553</v>
      </c>
      <c r="R94" s="17">
        <f>SUM(R89:R93)</f>
        <v>25553</v>
      </c>
    </row>
    <row r="95" spans="1:18" ht="12.75">
      <c r="A95" s="38">
        <v>71</v>
      </c>
      <c r="B95" s="13" t="s">
        <v>200</v>
      </c>
      <c r="C95" s="14">
        <v>134000</v>
      </c>
      <c r="D95" s="14">
        <v>195000</v>
      </c>
      <c r="E95" s="14">
        <v>195000</v>
      </c>
      <c r="F95" s="14">
        <v>6473</v>
      </c>
      <c r="G95" s="14">
        <v>8357</v>
      </c>
      <c r="H95" s="14">
        <v>7000</v>
      </c>
      <c r="I95" s="14">
        <v>8824</v>
      </c>
      <c r="J95" s="14">
        <v>6723</v>
      </c>
      <c r="K95" s="14">
        <v>7763</v>
      </c>
      <c r="L95" s="14">
        <v>6500</v>
      </c>
      <c r="M95" s="14">
        <v>5792</v>
      </c>
      <c r="N95" s="11"/>
      <c r="O95" s="14">
        <v>5800</v>
      </c>
      <c r="P95" s="14">
        <v>5800</v>
      </c>
      <c r="Q95" s="14">
        <v>5800</v>
      </c>
      <c r="R95" s="14">
        <v>5800</v>
      </c>
    </row>
    <row r="96" spans="1:18" ht="12.75">
      <c r="A96" s="38">
        <v>72</v>
      </c>
      <c r="B96" s="13" t="s">
        <v>201</v>
      </c>
      <c r="C96" s="14"/>
      <c r="D96" s="14"/>
      <c r="E96" s="14"/>
      <c r="F96" s="14"/>
      <c r="G96" s="14"/>
      <c r="H96" s="14"/>
      <c r="I96" s="14"/>
      <c r="J96" s="14">
        <v>0</v>
      </c>
      <c r="K96" s="14">
        <v>0</v>
      </c>
      <c r="L96" s="14">
        <v>0</v>
      </c>
      <c r="M96" s="14">
        <v>555</v>
      </c>
      <c r="N96" s="11"/>
      <c r="O96" s="14">
        <v>560</v>
      </c>
      <c r="P96" s="14">
        <v>560</v>
      </c>
      <c r="Q96" s="14">
        <v>560</v>
      </c>
      <c r="R96" s="14">
        <v>560</v>
      </c>
    </row>
    <row r="97" spans="1:18" ht="12.75">
      <c r="A97" s="38">
        <v>73</v>
      </c>
      <c r="B97" s="13" t="s">
        <v>112</v>
      </c>
      <c r="C97" s="14">
        <v>51000</v>
      </c>
      <c r="D97" s="14">
        <v>10000</v>
      </c>
      <c r="E97" s="15"/>
      <c r="F97" s="15">
        <v>7</v>
      </c>
      <c r="G97" s="15">
        <v>0</v>
      </c>
      <c r="H97" s="15">
        <v>0</v>
      </c>
      <c r="I97" s="15">
        <v>481</v>
      </c>
      <c r="J97" s="14">
        <v>867</v>
      </c>
      <c r="K97" s="14">
        <v>387</v>
      </c>
      <c r="L97" s="14">
        <v>600</v>
      </c>
      <c r="M97" s="14">
        <v>485</v>
      </c>
      <c r="N97" s="11"/>
      <c r="O97" s="14">
        <v>500</v>
      </c>
      <c r="P97" s="14">
        <v>500</v>
      </c>
      <c r="Q97" s="14">
        <v>500</v>
      </c>
      <c r="R97" s="14">
        <v>500</v>
      </c>
    </row>
    <row r="98" spans="1:18" ht="12.75">
      <c r="A98" s="38"/>
      <c r="B98" s="16" t="s">
        <v>47</v>
      </c>
      <c r="C98" s="17">
        <f aca="true" t="shared" si="11" ref="C98:M98">SUM(C95:C97)</f>
        <v>185000</v>
      </c>
      <c r="D98" s="17">
        <f t="shared" si="11"/>
        <v>205000</v>
      </c>
      <c r="E98" s="17">
        <f t="shared" si="11"/>
        <v>195000</v>
      </c>
      <c r="F98" s="17">
        <f t="shared" si="11"/>
        <v>6480</v>
      </c>
      <c r="G98" s="17">
        <f t="shared" si="11"/>
        <v>8357</v>
      </c>
      <c r="H98" s="17">
        <f t="shared" si="11"/>
        <v>7000</v>
      </c>
      <c r="I98" s="17">
        <f t="shared" si="11"/>
        <v>9305</v>
      </c>
      <c r="J98" s="17">
        <f t="shared" si="11"/>
        <v>7590</v>
      </c>
      <c r="K98" s="17">
        <f t="shared" si="11"/>
        <v>8150</v>
      </c>
      <c r="L98" s="17">
        <f t="shared" si="11"/>
        <v>7100</v>
      </c>
      <c r="M98" s="17">
        <f t="shared" si="11"/>
        <v>6832</v>
      </c>
      <c r="N98" s="11"/>
      <c r="O98" s="17">
        <f>SUM(O95:O97)</f>
        <v>6860</v>
      </c>
      <c r="P98" s="17">
        <f>SUM(P95:P97)</f>
        <v>6860</v>
      </c>
      <c r="Q98" s="17">
        <f>SUM(Q95:Q97)</f>
        <v>6860</v>
      </c>
      <c r="R98" s="17">
        <f>SUM(R95:R97)</f>
        <v>6860</v>
      </c>
    </row>
    <row r="99" spans="1:18" ht="12.75">
      <c r="A99" s="38">
        <v>74</v>
      </c>
      <c r="B99" s="13" t="s">
        <v>32</v>
      </c>
      <c r="C99" s="14">
        <v>41500</v>
      </c>
      <c r="D99" s="14">
        <v>43000</v>
      </c>
      <c r="E99" s="14">
        <v>41500</v>
      </c>
      <c r="F99" s="14">
        <v>1377</v>
      </c>
      <c r="G99" s="14">
        <v>2680</v>
      </c>
      <c r="H99" s="14">
        <v>2500</v>
      </c>
      <c r="I99" s="14">
        <v>1566</v>
      </c>
      <c r="J99" s="14">
        <v>1553</v>
      </c>
      <c r="K99" s="14">
        <v>1503</v>
      </c>
      <c r="L99" s="14">
        <v>1370</v>
      </c>
      <c r="M99" s="14">
        <v>1595</v>
      </c>
      <c r="N99" s="11"/>
      <c r="O99" s="14">
        <v>1600</v>
      </c>
      <c r="P99" s="14">
        <v>1600</v>
      </c>
      <c r="Q99" s="14">
        <v>1600</v>
      </c>
      <c r="R99" s="14">
        <v>1600</v>
      </c>
    </row>
    <row r="100" spans="1:18" ht="12.75">
      <c r="A100" s="38">
        <v>75</v>
      </c>
      <c r="B100" s="13" t="s">
        <v>202</v>
      </c>
      <c r="C100" s="14">
        <v>8000</v>
      </c>
      <c r="D100" s="14">
        <v>10000</v>
      </c>
      <c r="E100" s="14">
        <v>8000</v>
      </c>
      <c r="F100" s="15">
        <v>266</v>
      </c>
      <c r="G100" s="15">
        <v>386</v>
      </c>
      <c r="H100" s="15">
        <v>380</v>
      </c>
      <c r="I100" s="14">
        <v>254</v>
      </c>
      <c r="J100" s="15">
        <v>7337</v>
      </c>
      <c r="K100" s="15">
        <v>1483</v>
      </c>
      <c r="L100" s="15">
        <v>800</v>
      </c>
      <c r="M100" s="15">
        <v>514</v>
      </c>
      <c r="N100" s="11"/>
      <c r="O100" s="15">
        <v>520</v>
      </c>
      <c r="P100" s="15">
        <v>520</v>
      </c>
      <c r="Q100" s="15">
        <v>520</v>
      </c>
      <c r="R100" s="15">
        <v>520</v>
      </c>
    </row>
    <row r="101" spans="1:18" ht="12.75">
      <c r="A101" s="38">
        <v>76</v>
      </c>
      <c r="B101" s="66" t="s">
        <v>2</v>
      </c>
      <c r="C101" s="14">
        <v>330000</v>
      </c>
      <c r="D101" s="14">
        <v>325000</v>
      </c>
      <c r="E101" s="14">
        <v>330000</v>
      </c>
      <c r="F101" s="14">
        <v>10954</v>
      </c>
      <c r="G101" s="14">
        <v>9760</v>
      </c>
      <c r="H101" s="14">
        <v>7000</v>
      </c>
      <c r="I101" s="14">
        <v>7000</v>
      </c>
      <c r="J101" s="14">
        <v>13470</v>
      </c>
      <c r="K101" s="14">
        <v>15000</v>
      </c>
      <c r="L101" s="67">
        <v>16000</v>
      </c>
      <c r="M101" s="14">
        <v>16000</v>
      </c>
      <c r="N101" s="11"/>
      <c r="O101" s="67">
        <v>16000</v>
      </c>
      <c r="P101" s="67">
        <v>16000</v>
      </c>
      <c r="Q101" s="67">
        <v>16000</v>
      </c>
      <c r="R101" s="67">
        <v>16000</v>
      </c>
    </row>
    <row r="102" spans="1:18" ht="12.75">
      <c r="A102" s="38">
        <v>77</v>
      </c>
      <c r="B102" s="13" t="s">
        <v>123</v>
      </c>
      <c r="C102" s="14"/>
      <c r="D102" s="14"/>
      <c r="E102" s="14"/>
      <c r="F102" s="14"/>
      <c r="G102" s="14"/>
      <c r="H102" s="14"/>
      <c r="I102" s="14"/>
      <c r="J102" s="14">
        <v>2067</v>
      </c>
      <c r="K102" s="14">
        <v>1405</v>
      </c>
      <c r="L102" s="14">
        <v>1500</v>
      </c>
      <c r="M102" s="14">
        <v>1836</v>
      </c>
      <c r="N102" s="11"/>
      <c r="O102" s="14">
        <v>1840</v>
      </c>
      <c r="P102" s="14">
        <v>1840</v>
      </c>
      <c r="Q102" s="14">
        <v>1840</v>
      </c>
      <c r="R102" s="14">
        <v>1840</v>
      </c>
    </row>
    <row r="103" spans="1:18" ht="12.75">
      <c r="A103" s="38">
        <v>78</v>
      </c>
      <c r="B103" s="13" t="s">
        <v>124</v>
      </c>
      <c r="C103" s="14">
        <v>2000</v>
      </c>
      <c r="D103" s="14">
        <v>6000</v>
      </c>
      <c r="E103" s="14">
        <v>2000</v>
      </c>
      <c r="F103" s="15">
        <v>66</v>
      </c>
      <c r="G103" s="15">
        <v>140</v>
      </c>
      <c r="H103" s="15">
        <v>140</v>
      </c>
      <c r="I103" s="14">
        <v>159</v>
      </c>
      <c r="J103" s="15">
        <v>352</v>
      </c>
      <c r="K103" s="15">
        <v>891</v>
      </c>
      <c r="L103" s="15">
        <v>545</v>
      </c>
      <c r="M103" s="15">
        <v>72</v>
      </c>
      <c r="N103" s="11"/>
      <c r="O103" s="15">
        <v>80</v>
      </c>
      <c r="P103" s="15">
        <v>80</v>
      </c>
      <c r="Q103" s="15">
        <v>80</v>
      </c>
      <c r="R103" s="15">
        <v>80</v>
      </c>
    </row>
    <row r="104" spans="1:18" ht="12.75">
      <c r="A104" s="38">
        <v>79</v>
      </c>
      <c r="B104" s="16" t="s">
        <v>48</v>
      </c>
      <c r="C104" s="17">
        <f aca="true" t="shared" si="12" ref="C104:M104">SUM(C99:C103)</f>
        <v>381500</v>
      </c>
      <c r="D104" s="17">
        <f t="shared" si="12"/>
        <v>384000</v>
      </c>
      <c r="E104" s="17">
        <f t="shared" si="12"/>
        <v>381500</v>
      </c>
      <c r="F104" s="17">
        <f t="shared" si="12"/>
        <v>12663</v>
      </c>
      <c r="G104" s="17">
        <f t="shared" si="12"/>
        <v>12966</v>
      </c>
      <c r="H104" s="17">
        <f t="shared" si="12"/>
        <v>10020</v>
      </c>
      <c r="I104" s="17">
        <f t="shared" si="12"/>
        <v>8979</v>
      </c>
      <c r="J104" s="17">
        <f t="shared" si="12"/>
        <v>24779</v>
      </c>
      <c r="K104" s="17">
        <f t="shared" si="12"/>
        <v>20282</v>
      </c>
      <c r="L104" s="17">
        <f t="shared" si="12"/>
        <v>20215</v>
      </c>
      <c r="M104" s="17">
        <f t="shared" si="12"/>
        <v>20017</v>
      </c>
      <c r="N104" s="11"/>
      <c r="O104" s="17">
        <f>SUM(O99:O103)</f>
        <v>20040</v>
      </c>
      <c r="P104" s="17">
        <f>SUM(P99:P103)</f>
        <v>20040</v>
      </c>
      <c r="Q104" s="17">
        <f>SUM(Q99:Q103)</f>
        <v>20040</v>
      </c>
      <c r="R104" s="17">
        <f>SUM(R99:R103)</f>
        <v>20040</v>
      </c>
    </row>
    <row r="105" spans="1:18" ht="12.75">
      <c r="A105" s="38">
        <v>80</v>
      </c>
      <c r="B105" s="24" t="s">
        <v>203</v>
      </c>
      <c r="C105" s="25">
        <v>123000</v>
      </c>
      <c r="D105" s="25">
        <v>123000</v>
      </c>
      <c r="E105" s="25">
        <v>123000</v>
      </c>
      <c r="F105" s="25">
        <v>4083</v>
      </c>
      <c r="G105" s="25">
        <v>5600</v>
      </c>
      <c r="H105" s="25">
        <v>1000</v>
      </c>
      <c r="I105" s="25">
        <v>1401</v>
      </c>
      <c r="J105" s="25">
        <v>1187</v>
      </c>
      <c r="K105" s="25">
        <v>1213</v>
      </c>
      <c r="L105" s="25">
        <v>1215</v>
      </c>
      <c r="M105" s="25">
        <v>346</v>
      </c>
      <c r="N105" s="11"/>
      <c r="O105" s="25">
        <v>350</v>
      </c>
      <c r="P105" s="25">
        <v>350</v>
      </c>
      <c r="Q105" s="25">
        <v>350</v>
      </c>
      <c r="R105" s="25">
        <v>350</v>
      </c>
    </row>
    <row r="106" spans="1:18" ht="12.75">
      <c r="A106" s="38"/>
      <c r="B106" s="16" t="s">
        <v>58</v>
      </c>
      <c r="C106" s="17">
        <f aca="true" t="shared" si="13" ref="C106:K106">SUM(C105:C105)</f>
        <v>123000</v>
      </c>
      <c r="D106" s="17">
        <f t="shared" si="13"/>
        <v>123000</v>
      </c>
      <c r="E106" s="17">
        <f t="shared" si="13"/>
        <v>123000</v>
      </c>
      <c r="F106" s="17">
        <f t="shared" si="13"/>
        <v>4083</v>
      </c>
      <c r="G106" s="17">
        <f t="shared" si="13"/>
        <v>5600</v>
      </c>
      <c r="H106" s="17">
        <f t="shared" si="13"/>
        <v>1000</v>
      </c>
      <c r="I106" s="17">
        <f t="shared" si="13"/>
        <v>1401</v>
      </c>
      <c r="J106" s="17">
        <f>SUM(J105:J105)</f>
        <v>1187</v>
      </c>
      <c r="K106" s="17">
        <f t="shared" si="13"/>
        <v>1213</v>
      </c>
      <c r="L106" s="17">
        <f>SUM(L105:L105)</f>
        <v>1215</v>
      </c>
      <c r="M106" s="17">
        <f>SUM(M105:M105)</f>
        <v>346</v>
      </c>
      <c r="N106" s="11"/>
      <c r="O106" s="17">
        <f>SUM(O105:O105)</f>
        <v>350</v>
      </c>
      <c r="P106" s="17">
        <f>SUM(P105:P105)</f>
        <v>350</v>
      </c>
      <c r="Q106" s="17">
        <f>SUM(Q105:Q105)</f>
        <v>350</v>
      </c>
      <c r="R106" s="17">
        <f>SUM(R105:R105)</f>
        <v>350</v>
      </c>
    </row>
    <row r="107" spans="1:18" ht="12.75">
      <c r="A107" s="38">
        <v>81</v>
      </c>
      <c r="B107" s="13" t="s">
        <v>144</v>
      </c>
      <c r="C107" s="14">
        <v>200000</v>
      </c>
      <c r="D107" s="14">
        <v>200000</v>
      </c>
      <c r="E107" s="14">
        <v>200000</v>
      </c>
      <c r="F107" s="14">
        <v>6639</v>
      </c>
      <c r="G107" s="14">
        <v>6639</v>
      </c>
      <c r="H107" s="14">
        <v>1000</v>
      </c>
      <c r="I107" s="14">
        <v>3402</v>
      </c>
      <c r="J107" s="14">
        <v>10492</v>
      </c>
      <c r="K107" s="14">
        <v>6288</v>
      </c>
      <c r="L107" s="14">
        <v>4000</v>
      </c>
      <c r="M107" s="14">
        <v>6350</v>
      </c>
      <c r="N107" s="11"/>
      <c r="O107" s="14">
        <v>4000</v>
      </c>
      <c r="P107" s="14">
        <v>4000</v>
      </c>
      <c r="Q107" s="14">
        <v>4000</v>
      </c>
      <c r="R107" s="14">
        <v>4000</v>
      </c>
    </row>
    <row r="108" spans="1:18" ht="12.75">
      <c r="A108" s="109"/>
      <c r="B108" s="104"/>
      <c r="C108" s="105" t="s">
        <v>76</v>
      </c>
      <c r="D108" s="105" t="s">
        <v>77</v>
      </c>
      <c r="E108" s="105" t="s">
        <v>78</v>
      </c>
      <c r="F108" s="105"/>
      <c r="G108" s="105" t="s">
        <v>79</v>
      </c>
      <c r="H108" s="105" t="s">
        <v>80</v>
      </c>
      <c r="I108" s="105" t="s">
        <v>86</v>
      </c>
      <c r="J108" s="100" t="s">
        <v>153</v>
      </c>
      <c r="K108" s="100" t="s">
        <v>189</v>
      </c>
      <c r="L108" s="100" t="s">
        <v>188</v>
      </c>
      <c r="M108" s="100" t="s">
        <v>190</v>
      </c>
      <c r="N108" s="100" t="s">
        <v>154</v>
      </c>
      <c r="O108" s="100" t="s">
        <v>235</v>
      </c>
      <c r="P108" s="113" t="s">
        <v>239</v>
      </c>
      <c r="Q108" s="100" t="s">
        <v>236</v>
      </c>
      <c r="R108" s="100" t="s">
        <v>237</v>
      </c>
    </row>
    <row r="109" spans="1:18" ht="31.5" customHeight="1">
      <c r="A109" s="110"/>
      <c r="B109" s="104"/>
      <c r="C109" s="105"/>
      <c r="D109" s="105"/>
      <c r="E109" s="105"/>
      <c r="F109" s="105"/>
      <c r="G109" s="105"/>
      <c r="H109" s="105"/>
      <c r="I109" s="105"/>
      <c r="J109" s="101"/>
      <c r="K109" s="101"/>
      <c r="L109" s="101"/>
      <c r="M109" s="101"/>
      <c r="N109" s="101"/>
      <c r="O109" s="101"/>
      <c r="P109" s="114"/>
      <c r="Q109" s="101"/>
      <c r="R109" s="101"/>
    </row>
    <row r="110" spans="1:18" ht="12.75">
      <c r="A110" s="38">
        <v>82</v>
      </c>
      <c r="B110" s="13" t="s">
        <v>85</v>
      </c>
      <c r="C110" s="14"/>
      <c r="D110" s="14"/>
      <c r="E110" s="14"/>
      <c r="F110" s="14"/>
      <c r="G110" s="14"/>
      <c r="H110" s="14"/>
      <c r="I110" s="14">
        <v>257</v>
      </c>
      <c r="J110" s="14">
        <v>817</v>
      </c>
      <c r="K110" s="14">
        <v>1131</v>
      </c>
      <c r="L110" s="14">
        <v>1000</v>
      </c>
      <c r="M110" s="14">
        <v>530</v>
      </c>
      <c r="N110" s="11"/>
      <c r="O110" s="14">
        <v>1000</v>
      </c>
      <c r="P110" s="14">
        <v>1000</v>
      </c>
      <c r="Q110" s="14">
        <v>1000</v>
      </c>
      <c r="R110" s="14">
        <v>1000</v>
      </c>
    </row>
    <row r="111" spans="1:18" ht="12.75">
      <c r="A111" s="38">
        <v>83</v>
      </c>
      <c r="B111" s="13" t="s">
        <v>145</v>
      </c>
      <c r="C111" s="14"/>
      <c r="D111" s="14"/>
      <c r="E111" s="14"/>
      <c r="F111" s="14"/>
      <c r="G111" s="14"/>
      <c r="H111" s="14"/>
      <c r="I111" s="14"/>
      <c r="J111" s="14">
        <v>0</v>
      </c>
      <c r="K111" s="14">
        <v>0</v>
      </c>
      <c r="L111" s="14">
        <v>1000</v>
      </c>
      <c r="M111" s="14">
        <v>0</v>
      </c>
      <c r="N111" s="11"/>
      <c r="O111" s="14">
        <v>1000</v>
      </c>
      <c r="P111" s="14">
        <v>1000</v>
      </c>
      <c r="Q111" s="14">
        <v>1000</v>
      </c>
      <c r="R111" s="14">
        <v>1000</v>
      </c>
    </row>
    <row r="112" spans="1:18" ht="12.75">
      <c r="A112" s="38">
        <v>84</v>
      </c>
      <c r="B112" s="13" t="s">
        <v>240</v>
      </c>
      <c r="C112" s="14"/>
      <c r="D112" s="14"/>
      <c r="E112" s="14"/>
      <c r="F112" s="14"/>
      <c r="G112" s="14"/>
      <c r="H112" s="14"/>
      <c r="I112" s="14"/>
      <c r="J112" s="14">
        <v>2000</v>
      </c>
      <c r="K112" s="14">
        <v>0</v>
      </c>
      <c r="L112" s="14">
        <v>0</v>
      </c>
      <c r="M112" s="14">
        <v>0</v>
      </c>
      <c r="N112" s="11"/>
      <c r="O112" s="14">
        <v>0</v>
      </c>
      <c r="P112" s="79">
        <v>1000</v>
      </c>
      <c r="Q112" s="14">
        <v>0</v>
      </c>
      <c r="R112" s="14">
        <v>0</v>
      </c>
    </row>
    <row r="113" spans="1:18" ht="12.75">
      <c r="A113" s="38">
        <v>85</v>
      </c>
      <c r="B113" s="13" t="s">
        <v>104</v>
      </c>
      <c r="C113" s="14"/>
      <c r="D113" s="14"/>
      <c r="E113" s="14"/>
      <c r="F113" s="14"/>
      <c r="G113" s="14"/>
      <c r="H113" s="14"/>
      <c r="I113" s="14"/>
      <c r="J113" s="14">
        <v>401</v>
      </c>
      <c r="K113" s="14">
        <v>402</v>
      </c>
      <c r="L113" s="14">
        <v>400</v>
      </c>
      <c r="M113" s="14">
        <v>518</v>
      </c>
      <c r="N113" s="11"/>
      <c r="O113" s="14">
        <v>400</v>
      </c>
      <c r="P113" s="14">
        <v>400</v>
      </c>
      <c r="Q113" s="14">
        <v>400</v>
      </c>
      <c r="R113" s="14">
        <v>400</v>
      </c>
    </row>
    <row r="114" spans="1:18" ht="12.75">
      <c r="A114" s="38">
        <v>86</v>
      </c>
      <c r="B114" s="13" t="s">
        <v>180</v>
      </c>
      <c r="C114" s="14">
        <v>11100</v>
      </c>
      <c r="D114" s="14">
        <v>11100</v>
      </c>
      <c r="E114" s="14">
        <v>11100</v>
      </c>
      <c r="F114" s="15">
        <v>368</v>
      </c>
      <c r="G114" s="15">
        <v>368</v>
      </c>
      <c r="H114" s="15">
        <v>368</v>
      </c>
      <c r="I114" s="14">
        <v>335</v>
      </c>
      <c r="J114" s="15">
        <v>594</v>
      </c>
      <c r="K114" s="15">
        <v>208</v>
      </c>
      <c r="L114" s="15">
        <v>585</v>
      </c>
      <c r="M114" s="15">
        <v>514</v>
      </c>
      <c r="N114" s="11"/>
      <c r="O114" s="15">
        <v>480</v>
      </c>
      <c r="P114" s="15">
        <v>480</v>
      </c>
      <c r="Q114" s="15">
        <v>480</v>
      </c>
      <c r="R114" s="15">
        <v>480</v>
      </c>
    </row>
    <row r="115" spans="1:18" ht="12.75">
      <c r="A115" s="52">
        <v>87</v>
      </c>
      <c r="B115" s="45" t="s">
        <v>146</v>
      </c>
      <c r="C115" s="42"/>
      <c r="D115" s="42"/>
      <c r="E115" s="42"/>
      <c r="F115" s="42"/>
      <c r="G115" s="42"/>
      <c r="H115" s="42"/>
      <c r="I115" s="46">
        <v>0</v>
      </c>
      <c r="J115" s="46">
        <v>86</v>
      </c>
      <c r="K115" s="46">
        <v>0</v>
      </c>
      <c r="L115" s="48">
        <v>150</v>
      </c>
      <c r="M115" s="46">
        <v>0</v>
      </c>
      <c r="N115" s="47"/>
      <c r="O115" s="48">
        <v>150</v>
      </c>
      <c r="P115" s="48">
        <v>150</v>
      </c>
      <c r="Q115" s="48">
        <v>150</v>
      </c>
      <c r="R115" s="48">
        <v>150</v>
      </c>
    </row>
    <row r="116" spans="1:18" ht="12.75">
      <c r="A116" s="38">
        <v>88</v>
      </c>
      <c r="B116" s="13" t="s">
        <v>127</v>
      </c>
      <c r="C116" s="14">
        <v>5000</v>
      </c>
      <c r="D116" s="14">
        <v>53000</v>
      </c>
      <c r="E116" s="14">
        <v>5000</v>
      </c>
      <c r="F116" s="15">
        <v>166</v>
      </c>
      <c r="G116" s="15">
        <v>180</v>
      </c>
      <c r="H116" s="15">
        <v>180</v>
      </c>
      <c r="I116" s="14">
        <v>0</v>
      </c>
      <c r="J116" s="15">
        <v>0</v>
      </c>
      <c r="K116" s="15">
        <v>100</v>
      </c>
      <c r="L116" s="15">
        <v>300</v>
      </c>
      <c r="M116" s="15">
        <v>678</v>
      </c>
      <c r="N116" s="11"/>
      <c r="O116" s="15">
        <v>1000</v>
      </c>
      <c r="P116" s="15">
        <v>1000</v>
      </c>
      <c r="Q116" s="15">
        <v>1000</v>
      </c>
      <c r="R116" s="15">
        <v>1000</v>
      </c>
    </row>
    <row r="117" spans="1:18" ht="12.75">
      <c r="A117" s="38">
        <v>89</v>
      </c>
      <c r="B117" s="66" t="s">
        <v>205</v>
      </c>
      <c r="C117" s="15"/>
      <c r="D117" s="15"/>
      <c r="E117" s="15"/>
      <c r="F117" s="15"/>
      <c r="G117" s="14"/>
      <c r="H117" s="14"/>
      <c r="I117" s="15"/>
      <c r="J117" s="15">
        <v>0</v>
      </c>
      <c r="K117" s="15">
        <v>0</v>
      </c>
      <c r="L117" s="68">
        <v>1000</v>
      </c>
      <c r="M117" s="15">
        <v>240</v>
      </c>
      <c r="N117" s="11"/>
      <c r="O117" s="68">
        <v>1000</v>
      </c>
      <c r="P117" s="68">
        <v>1000</v>
      </c>
      <c r="Q117" s="68">
        <v>1000</v>
      </c>
      <c r="R117" s="68">
        <v>1000</v>
      </c>
    </row>
    <row r="118" spans="1:18" ht="12.75">
      <c r="A118" s="38">
        <v>90</v>
      </c>
      <c r="B118" s="13" t="s">
        <v>107</v>
      </c>
      <c r="C118" s="15"/>
      <c r="D118" s="15"/>
      <c r="E118" s="15"/>
      <c r="F118" s="15"/>
      <c r="G118" s="14"/>
      <c r="H118" s="14"/>
      <c r="I118" s="15"/>
      <c r="J118" s="15">
        <v>300</v>
      </c>
      <c r="K118" s="15">
        <v>0</v>
      </c>
      <c r="L118" s="15">
        <v>0</v>
      </c>
      <c r="M118" s="15">
        <v>0</v>
      </c>
      <c r="N118" s="11"/>
      <c r="O118" s="15">
        <v>1000</v>
      </c>
      <c r="P118" s="15">
        <v>1000</v>
      </c>
      <c r="Q118" s="15">
        <v>0</v>
      </c>
      <c r="R118" s="15">
        <v>0</v>
      </c>
    </row>
    <row r="119" spans="1:18" ht="12.75">
      <c r="A119" s="38"/>
      <c r="B119" s="16" t="s">
        <v>49</v>
      </c>
      <c r="C119" s="17">
        <f aca="true" t="shared" si="14" ref="C119:I119">SUM(C107:C116)</f>
        <v>216100</v>
      </c>
      <c r="D119" s="17">
        <f t="shared" si="14"/>
        <v>264100</v>
      </c>
      <c r="E119" s="17">
        <f t="shared" si="14"/>
        <v>216100</v>
      </c>
      <c r="F119" s="17">
        <f t="shared" si="14"/>
        <v>7173</v>
      </c>
      <c r="G119" s="17">
        <f t="shared" si="14"/>
        <v>7187</v>
      </c>
      <c r="H119" s="17">
        <f t="shared" si="14"/>
        <v>1548</v>
      </c>
      <c r="I119" s="17">
        <f t="shared" si="14"/>
        <v>3994</v>
      </c>
      <c r="J119" s="17" t="e">
        <f>SUM(J107:J118:#REF!)</f>
        <v>#REF!</v>
      </c>
      <c r="K119" s="17" t="e">
        <f>SUM(K107:K118:#REF!)</f>
        <v>#REF!</v>
      </c>
      <c r="L119" s="17" t="e">
        <f>SUM(L107:L118:#REF!)</f>
        <v>#REF!</v>
      </c>
      <c r="M119" s="17" t="e">
        <f>SUM(M107:M110:M111:M113:M114:M114:M115:M115:M116:M116:M117:M118:#REF!)</f>
        <v>#REF!</v>
      </c>
      <c r="N119" s="11"/>
      <c r="O119" s="17">
        <f>SUM(O107:O110:O111:O113:O114:O114:O115:O115:O116:O116:O117:O118)</f>
        <v>10030</v>
      </c>
      <c r="P119" s="17">
        <f>SUM(P107:P110:P111:P113:P114:P114:P115:P115:P116:P116:P117:P118)</f>
        <v>11030</v>
      </c>
      <c r="Q119" s="17">
        <f>SUM(Q107:Q110:Q111:Q113:Q114:Q114:Q115:Q115:Q116:Q116:Q117:Q118)</f>
        <v>9030</v>
      </c>
      <c r="R119" s="17">
        <f>SUM(R107:R110:R111:R113:R114:R114:R115:R115:R116:R116:R117:R118)</f>
        <v>9030</v>
      </c>
    </row>
    <row r="120" spans="1:18" ht="12.75">
      <c r="A120" s="38">
        <v>91</v>
      </c>
      <c r="B120" s="13" t="s">
        <v>33</v>
      </c>
      <c r="C120" s="14">
        <v>67000</v>
      </c>
      <c r="D120" s="14">
        <v>90000</v>
      </c>
      <c r="E120" s="14">
        <v>90000</v>
      </c>
      <c r="F120" s="14">
        <v>2987</v>
      </c>
      <c r="G120" s="14">
        <v>12800</v>
      </c>
      <c r="H120" s="14">
        <v>12800</v>
      </c>
      <c r="I120" s="14">
        <v>9712</v>
      </c>
      <c r="J120" s="14">
        <v>11075</v>
      </c>
      <c r="K120" s="14">
        <v>8753</v>
      </c>
      <c r="L120" s="14">
        <v>8000</v>
      </c>
      <c r="M120" s="14">
        <v>8910</v>
      </c>
      <c r="N120" s="11"/>
      <c r="O120" s="14">
        <v>8900</v>
      </c>
      <c r="P120" s="14">
        <v>8900</v>
      </c>
      <c r="Q120" s="14">
        <v>8900</v>
      </c>
      <c r="R120" s="14">
        <v>8900</v>
      </c>
    </row>
    <row r="121" spans="1:18" ht="12.75">
      <c r="A121" s="38">
        <v>92</v>
      </c>
      <c r="B121" s="13" t="s">
        <v>72</v>
      </c>
      <c r="C121" s="14">
        <v>35000</v>
      </c>
      <c r="D121" s="14">
        <v>82000</v>
      </c>
      <c r="E121" s="14">
        <v>35000</v>
      </c>
      <c r="F121" s="14">
        <v>1162</v>
      </c>
      <c r="G121" s="14">
        <v>2850</v>
      </c>
      <c r="H121" s="14">
        <v>1409</v>
      </c>
      <c r="I121" s="14">
        <v>1201</v>
      </c>
      <c r="J121" s="14">
        <v>4864</v>
      </c>
      <c r="K121" s="14">
        <v>2318</v>
      </c>
      <c r="L121" s="14">
        <v>500</v>
      </c>
      <c r="M121" s="14">
        <v>4065</v>
      </c>
      <c r="N121" s="11"/>
      <c r="O121" s="14">
        <v>2500</v>
      </c>
      <c r="P121" s="14">
        <v>2500</v>
      </c>
      <c r="Q121" s="14">
        <v>2000</v>
      </c>
      <c r="R121" s="14">
        <v>1500</v>
      </c>
    </row>
    <row r="122" spans="1:18" ht="12.75">
      <c r="A122" s="38"/>
      <c r="B122" s="16" t="s">
        <v>50</v>
      </c>
      <c r="C122" s="17">
        <f aca="true" t="shared" si="15" ref="C122:M122">SUM(C120:C121)</f>
        <v>102000</v>
      </c>
      <c r="D122" s="17">
        <f t="shared" si="15"/>
        <v>172000</v>
      </c>
      <c r="E122" s="17">
        <f t="shared" si="15"/>
        <v>125000</v>
      </c>
      <c r="F122" s="17">
        <f t="shared" si="15"/>
        <v>4149</v>
      </c>
      <c r="G122" s="17">
        <f t="shared" si="15"/>
        <v>15650</v>
      </c>
      <c r="H122" s="17">
        <f t="shared" si="15"/>
        <v>14209</v>
      </c>
      <c r="I122" s="17">
        <f t="shared" si="15"/>
        <v>10913</v>
      </c>
      <c r="J122" s="17">
        <f t="shared" si="15"/>
        <v>15939</v>
      </c>
      <c r="K122" s="17">
        <f t="shared" si="15"/>
        <v>11071</v>
      </c>
      <c r="L122" s="17">
        <f t="shared" si="15"/>
        <v>8500</v>
      </c>
      <c r="M122" s="17">
        <f t="shared" si="15"/>
        <v>12975</v>
      </c>
      <c r="N122" s="11"/>
      <c r="O122" s="17">
        <f>SUM(O120:O121)</f>
        <v>11400</v>
      </c>
      <c r="P122" s="17">
        <f>SUM(P120:P121)</f>
        <v>11400</v>
      </c>
      <c r="Q122" s="17">
        <f>SUM(Q120:Q121)</f>
        <v>10900</v>
      </c>
      <c r="R122" s="17">
        <f>SUM(R120:R121)</f>
        <v>10400</v>
      </c>
    </row>
    <row r="123" spans="1:18" ht="12.75">
      <c r="A123" s="38">
        <v>93</v>
      </c>
      <c r="B123" s="13" t="s">
        <v>159</v>
      </c>
      <c r="C123" s="20"/>
      <c r="D123" s="20"/>
      <c r="E123" s="20"/>
      <c r="F123" s="20"/>
      <c r="G123" s="20"/>
      <c r="H123" s="20"/>
      <c r="I123" s="15">
        <v>48</v>
      </c>
      <c r="J123" s="15">
        <v>77</v>
      </c>
      <c r="K123" s="15">
        <v>115</v>
      </c>
      <c r="L123" s="15">
        <v>115</v>
      </c>
      <c r="M123" s="15">
        <v>125</v>
      </c>
      <c r="N123" s="11"/>
      <c r="O123" s="15">
        <v>125</v>
      </c>
      <c r="P123" s="15">
        <v>125</v>
      </c>
      <c r="Q123" s="15">
        <v>125</v>
      </c>
      <c r="R123" s="15">
        <v>125</v>
      </c>
    </row>
    <row r="124" spans="1:18" ht="12.75">
      <c r="A124" s="38"/>
      <c r="B124" s="16" t="s">
        <v>65</v>
      </c>
      <c r="C124" s="17">
        <f aca="true" t="shared" si="16" ref="C124:M124">SUM(C123:C123)</f>
        <v>0</v>
      </c>
      <c r="D124" s="17">
        <f t="shared" si="16"/>
        <v>0</v>
      </c>
      <c r="E124" s="17">
        <f t="shared" si="16"/>
        <v>0</v>
      </c>
      <c r="F124" s="17">
        <f t="shared" si="16"/>
        <v>0</v>
      </c>
      <c r="G124" s="17">
        <f t="shared" si="16"/>
        <v>0</v>
      </c>
      <c r="H124" s="17">
        <f t="shared" si="16"/>
        <v>0</v>
      </c>
      <c r="I124" s="17">
        <f t="shared" si="16"/>
        <v>48</v>
      </c>
      <c r="J124" s="17">
        <f t="shared" si="16"/>
        <v>77</v>
      </c>
      <c r="K124" s="17">
        <f t="shared" si="16"/>
        <v>115</v>
      </c>
      <c r="L124" s="17">
        <f t="shared" si="16"/>
        <v>115</v>
      </c>
      <c r="M124" s="17">
        <f t="shared" si="16"/>
        <v>125</v>
      </c>
      <c r="N124" s="11"/>
      <c r="O124" s="17">
        <f>SUM(O123:O123)</f>
        <v>125</v>
      </c>
      <c r="P124" s="17">
        <f>SUM(P123:P123)</f>
        <v>125</v>
      </c>
      <c r="Q124" s="17">
        <f>SUM(Q123:Q123)</f>
        <v>125</v>
      </c>
      <c r="R124" s="17">
        <f>SUM(R123:R123)</f>
        <v>125</v>
      </c>
    </row>
    <row r="125" spans="1:18" ht="12.75">
      <c r="A125" s="38">
        <v>94</v>
      </c>
      <c r="B125" s="13" t="s">
        <v>27</v>
      </c>
      <c r="C125" s="14">
        <v>63500</v>
      </c>
      <c r="D125" s="14">
        <v>63500</v>
      </c>
      <c r="E125" s="14">
        <v>63500</v>
      </c>
      <c r="F125" s="14">
        <v>2108</v>
      </c>
      <c r="G125" s="14">
        <v>2108</v>
      </c>
      <c r="H125" s="14">
        <v>2108</v>
      </c>
      <c r="I125" s="14">
        <v>1722</v>
      </c>
      <c r="J125" s="14">
        <v>2159</v>
      </c>
      <c r="K125" s="14">
        <v>2110</v>
      </c>
      <c r="L125" s="14">
        <v>2179</v>
      </c>
      <c r="M125" s="14">
        <v>2220</v>
      </c>
      <c r="N125" s="11"/>
      <c r="O125" s="14">
        <v>2991</v>
      </c>
      <c r="P125" s="14">
        <v>2991</v>
      </c>
      <c r="Q125" s="14">
        <v>2991</v>
      </c>
      <c r="R125" s="14">
        <v>2991</v>
      </c>
    </row>
    <row r="126" spans="1:18" ht="12.75">
      <c r="A126" s="38">
        <v>95</v>
      </c>
      <c r="B126" s="13" t="s">
        <v>73</v>
      </c>
      <c r="C126" s="14">
        <v>5100</v>
      </c>
      <c r="D126" s="14">
        <v>7000</v>
      </c>
      <c r="E126" s="14">
        <v>7000</v>
      </c>
      <c r="F126" s="15">
        <v>232</v>
      </c>
      <c r="G126" s="15">
        <v>903</v>
      </c>
      <c r="H126" s="15">
        <v>903</v>
      </c>
      <c r="I126" s="14">
        <v>259</v>
      </c>
      <c r="J126" s="15">
        <v>770</v>
      </c>
      <c r="K126" s="15">
        <v>852</v>
      </c>
      <c r="L126" s="15">
        <v>851</v>
      </c>
      <c r="M126" s="15">
        <v>404</v>
      </c>
      <c r="N126" s="11"/>
      <c r="O126" s="15">
        <v>404</v>
      </c>
      <c r="P126" s="15">
        <v>404</v>
      </c>
      <c r="Q126" s="15">
        <v>404</v>
      </c>
      <c r="R126" s="15">
        <v>404</v>
      </c>
    </row>
    <row r="127" spans="1:18" ht="12.75">
      <c r="A127" s="38">
        <v>96</v>
      </c>
      <c r="B127" s="13" t="s">
        <v>105</v>
      </c>
      <c r="C127" s="14">
        <v>15000</v>
      </c>
      <c r="D127" s="14">
        <v>115000</v>
      </c>
      <c r="E127" s="14">
        <v>15000</v>
      </c>
      <c r="F127" s="15">
        <v>499</v>
      </c>
      <c r="G127" s="14">
        <v>2560</v>
      </c>
      <c r="H127" s="14">
        <v>1200</v>
      </c>
      <c r="I127" s="14">
        <v>592</v>
      </c>
      <c r="J127" s="15">
        <v>1060</v>
      </c>
      <c r="K127" s="15">
        <v>567</v>
      </c>
      <c r="L127" s="15">
        <v>400</v>
      </c>
      <c r="M127" s="15">
        <v>506</v>
      </c>
      <c r="N127" s="11"/>
      <c r="O127" s="15">
        <v>506</v>
      </c>
      <c r="P127" s="15">
        <v>506</v>
      </c>
      <c r="Q127" s="15">
        <v>506</v>
      </c>
      <c r="R127" s="15">
        <v>506</v>
      </c>
    </row>
    <row r="128" spans="1:18" ht="12.75">
      <c r="A128" s="38"/>
      <c r="B128" s="16" t="s">
        <v>51</v>
      </c>
      <c r="C128" s="17">
        <f aca="true" t="shared" si="17" ref="C128:M128">SUM(C125:C127)</f>
        <v>83600</v>
      </c>
      <c r="D128" s="17">
        <f t="shared" si="17"/>
        <v>185500</v>
      </c>
      <c r="E128" s="17">
        <f t="shared" si="17"/>
        <v>85500</v>
      </c>
      <c r="F128" s="17">
        <f t="shared" si="17"/>
        <v>2839</v>
      </c>
      <c r="G128" s="17">
        <f t="shared" si="17"/>
        <v>5571</v>
      </c>
      <c r="H128" s="17">
        <f t="shared" si="17"/>
        <v>4211</v>
      </c>
      <c r="I128" s="17">
        <f t="shared" si="17"/>
        <v>2573</v>
      </c>
      <c r="J128" s="17">
        <f t="shared" si="17"/>
        <v>3989</v>
      </c>
      <c r="K128" s="17">
        <f t="shared" si="17"/>
        <v>3529</v>
      </c>
      <c r="L128" s="17">
        <f t="shared" si="17"/>
        <v>3430</v>
      </c>
      <c r="M128" s="17">
        <f t="shared" si="17"/>
        <v>3130</v>
      </c>
      <c r="N128" s="11"/>
      <c r="O128" s="17">
        <f>SUM(O125:O127)</f>
        <v>3901</v>
      </c>
      <c r="P128" s="17">
        <f>SUM(P125:P127)</f>
        <v>3901</v>
      </c>
      <c r="Q128" s="17">
        <f>SUM(Q125:Q127)</f>
        <v>3901</v>
      </c>
      <c r="R128" s="17">
        <f>SUM(R125:R127)</f>
        <v>3901</v>
      </c>
    </row>
    <row r="129" spans="1:18" ht="12.75">
      <c r="A129" s="38">
        <v>97</v>
      </c>
      <c r="B129" s="13" t="s">
        <v>3</v>
      </c>
      <c r="C129" s="14">
        <v>10000</v>
      </c>
      <c r="D129" s="14">
        <v>10000</v>
      </c>
      <c r="E129" s="14">
        <v>10000</v>
      </c>
      <c r="F129" s="15">
        <v>332</v>
      </c>
      <c r="G129" s="15">
        <v>661</v>
      </c>
      <c r="H129" s="15">
        <v>400</v>
      </c>
      <c r="I129" s="14">
        <v>400</v>
      </c>
      <c r="J129" s="15">
        <v>600</v>
      </c>
      <c r="K129" s="15">
        <v>600</v>
      </c>
      <c r="L129" s="15">
        <v>600</v>
      </c>
      <c r="M129" s="15">
        <v>600</v>
      </c>
      <c r="N129" s="11"/>
      <c r="O129" s="15">
        <v>600</v>
      </c>
      <c r="P129" s="15">
        <v>600</v>
      </c>
      <c r="Q129" s="15">
        <v>600</v>
      </c>
      <c r="R129" s="15">
        <v>600</v>
      </c>
    </row>
    <row r="130" spans="1:18" ht="12.75">
      <c r="A130" s="38">
        <v>98</v>
      </c>
      <c r="B130" s="13" t="s">
        <v>74</v>
      </c>
      <c r="C130" s="14">
        <v>55000</v>
      </c>
      <c r="D130" s="14">
        <v>41000</v>
      </c>
      <c r="E130" s="14">
        <v>41000</v>
      </c>
      <c r="F130" s="14">
        <v>1361</v>
      </c>
      <c r="G130" s="15">
        <v>810</v>
      </c>
      <c r="H130" s="15">
        <v>810</v>
      </c>
      <c r="I130" s="14">
        <v>1740</v>
      </c>
      <c r="J130" s="14">
        <v>7376</v>
      </c>
      <c r="K130" s="14">
        <v>8137</v>
      </c>
      <c r="L130" s="14">
        <v>8760</v>
      </c>
      <c r="M130" s="14">
        <v>9805</v>
      </c>
      <c r="N130" s="11"/>
      <c r="O130" s="14">
        <v>10000</v>
      </c>
      <c r="P130" s="14">
        <v>10000</v>
      </c>
      <c r="Q130" s="14">
        <v>10000</v>
      </c>
      <c r="R130" s="14">
        <v>10000</v>
      </c>
    </row>
    <row r="131" spans="1:18" ht="12.75">
      <c r="A131" s="38"/>
      <c r="B131" s="16" t="s">
        <v>52</v>
      </c>
      <c r="C131" s="17">
        <f aca="true" t="shared" si="18" ref="C131:P131">SUM(C129:C130)</f>
        <v>65000</v>
      </c>
      <c r="D131" s="17">
        <f t="shared" si="18"/>
        <v>51000</v>
      </c>
      <c r="E131" s="17">
        <f t="shared" si="18"/>
        <v>51000</v>
      </c>
      <c r="F131" s="17">
        <f t="shared" si="18"/>
        <v>1693</v>
      </c>
      <c r="G131" s="17">
        <f t="shared" si="18"/>
        <v>1471</v>
      </c>
      <c r="H131" s="17">
        <f t="shared" si="18"/>
        <v>1210</v>
      </c>
      <c r="I131" s="17">
        <f t="shared" si="18"/>
        <v>2140</v>
      </c>
      <c r="J131" s="17">
        <f>SUM(J129:J130)</f>
        <v>7976</v>
      </c>
      <c r="K131" s="17">
        <f t="shared" si="18"/>
        <v>8737</v>
      </c>
      <c r="L131" s="17">
        <f>SUM(L129:L130)</f>
        <v>9360</v>
      </c>
      <c r="M131" s="17">
        <f t="shared" si="18"/>
        <v>10405</v>
      </c>
      <c r="N131" s="11"/>
      <c r="O131" s="17">
        <f t="shared" si="18"/>
        <v>10600</v>
      </c>
      <c r="P131" s="17">
        <f t="shared" si="18"/>
        <v>10600</v>
      </c>
      <c r="Q131" s="17">
        <f>SUM(Q129:Q130)</f>
        <v>10600</v>
      </c>
      <c r="R131" s="17">
        <f>SUM(R129:R130)</f>
        <v>10600</v>
      </c>
    </row>
    <row r="132" spans="1:18" ht="12.75">
      <c r="A132" s="38">
        <v>99</v>
      </c>
      <c r="B132" s="13" t="s">
        <v>34</v>
      </c>
      <c r="C132" s="14">
        <v>1048000</v>
      </c>
      <c r="D132" s="14">
        <v>1048000</v>
      </c>
      <c r="E132" s="14">
        <v>1048000</v>
      </c>
      <c r="F132" s="14">
        <v>34787</v>
      </c>
      <c r="G132" s="14">
        <v>34488</v>
      </c>
      <c r="H132" s="14">
        <v>34488</v>
      </c>
      <c r="I132" s="14">
        <v>35187</v>
      </c>
      <c r="J132" s="14">
        <v>52562</v>
      </c>
      <c r="K132" s="14">
        <v>57685</v>
      </c>
      <c r="L132" s="14">
        <v>64404</v>
      </c>
      <c r="M132" s="14">
        <v>60949</v>
      </c>
      <c r="N132" s="11"/>
      <c r="O132" s="14">
        <v>80240</v>
      </c>
      <c r="P132" s="14">
        <v>80240</v>
      </c>
      <c r="Q132" s="14">
        <v>74850</v>
      </c>
      <c r="R132" s="14">
        <v>74850</v>
      </c>
    </row>
    <row r="133" spans="1:18" ht="12.75">
      <c r="A133" s="38">
        <v>100</v>
      </c>
      <c r="B133" s="13" t="s">
        <v>147</v>
      </c>
      <c r="C133" s="14">
        <v>350000</v>
      </c>
      <c r="D133" s="14">
        <v>350000</v>
      </c>
      <c r="E133" s="14">
        <v>350000</v>
      </c>
      <c r="F133" s="14">
        <v>11618</v>
      </c>
      <c r="G133" s="14">
        <v>11618</v>
      </c>
      <c r="H133" s="14">
        <v>11618</v>
      </c>
      <c r="I133" s="14">
        <v>9823</v>
      </c>
      <c r="J133" s="14">
        <v>7009</v>
      </c>
      <c r="K133" s="14">
        <v>7076</v>
      </c>
      <c r="L133" s="14">
        <v>5500</v>
      </c>
      <c r="M133" s="14">
        <v>6980</v>
      </c>
      <c r="N133" s="11"/>
      <c r="O133" s="14">
        <v>6500</v>
      </c>
      <c r="P133" s="14">
        <v>6500</v>
      </c>
      <c r="Q133" s="14">
        <v>6500</v>
      </c>
      <c r="R133" s="14">
        <v>6500</v>
      </c>
    </row>
    <row r="134" spans="1:18" ht="12.75">
      <c r="A134" s="38"/>
      <c r="B134" s="16" t="s">
        <v>53</v>
      </c>
      <c r="C134" s="17">
        <f aca="true" t="shared" si="19" ref="C134:I134">SUM(C132:C133)</f>
        <v>1398000</v>
      </c>
      <c r="D134" s="17">
        <f t="shared" si="19"/>
        <v>1398000</v>
      </c>
      <c r="E134" s="17">
        <f t="shared" si="19"/>
        <v>1398000</v>
      </c>
      <c r="F134" s="17">
        <f t="shared" si="19"/>
        <v>46405</v>
      </c>
      <c r="G134" s="17">
        <f t="shared" si="19"/>
        <v>46106</v>
      </c>
      <c r="H134" s="17">
        <f t="shared" si="19"/>
        <v>46106</v>
      </c>
      <c r="I134" s="17">
        <f t="shared" si="19"/>
        <v>45010</v>
      </c>
      <c r="J134" s="17">
        <f>SUM(J132:J133)</f>
        <v>59571</v>
      </c>
      <c r="K134" s="17">
        <f>SUM(K132:K133)</f>
        <v>64761</v>
      </c>
      <c r="L134" s="17">
        <f>SUM(L132:L133)</f>
        <v>69904</v>
      </c>
      <c r="M134" s="17">
        <f>SUM(M132:M133)</f>
        <v>67929</v>
      </c>
      <c r="N134" s="11"/>
      <c r="O134" s="17">
        <f>SUM(O132:O133)</f>
        <v>86740</v>
      </c>
      <c r="P134" s="17">
        <f>SUM(P132:P133)</f>
        <v>86740</v>
      </c>
      <c r="Q134" s="17">
        <f>SUM(Q132:Q133)</f>
        <v>81350</v>
      </c>
      <c r="R134" s="17">
        <f>SUM(R132:R133)</f>
        <v>81350</v>
      </c>
    </row>
    <row r="135" spans="1:18" ht="12.75">
      <c r="A135" s="38">
        <v>101</v>
      </c>
      <c r="B135" s="13" t="s">
        <v>35</v>
      </c>
      <c r="C135" s="14">
        <v>1883000</v>
      </c>
      <c r="D135" s="14">
        <v>1883000</v>
      </c>
      <c r="E135" s="14">
        <v>1883000</v>
      </c>
      <c r="F135" s="14">
        <v>62504</v>
      </c>
      <c r="G135" s="14">
        <v>62504</v>
      </c>
      <c r="H135" s="14">
        <v>62504</v>
      </c>
      <c r="I135" s="14">
        <v>66632</v>
      </c>
      <c r="J135" s="14">
        <v>68689</v>
      </c>
      <c r="K135" s="14">
        <v>70080</v>
      </c>
      <c r="L135" s="14">
        <v>74418</v>
      </c>
      <c r="M135" s="14">
        <v>76665</v>
      </c>
      <c r="N135" s="11"/>
      <c r="O135" s="14">
        <v>98870</v>
      </c>
      <c r="P135" s="14">
        <v>98870</v>
      </c>
      <c r="Q135" s="14">
        <v>98870</v>
      </c>
      <c r="R135" s="14">
        <v>98870</v>
      </c>
    </row>
    <row r="136" spans="1:18" ht="12.75">
      <c r="A136" s="38">
        <v>102</v>
      </c>
      <c r="B136" s="13" t="s">
        <v>148</v>
      </c>
      <c r="C136" s="14">
        <v>627760</v>
      </c>
      <c r="D136" s="14">
        <v>696000</v>
      </c>
      <c r="E136" s="14">
        <v>696000</v>
      </c>
      <c r="F136" s="14">
        <v>23103</v>
      </c>
      <c r="G136" s="14">
        <v>27338</v>
      </c>
      <c r="H136" s="14">
        <v>26268</v>
      </c>
      <c r="I136" s="14">
        <v>18943</v>
      </c>
      <c r="J136" s="14">
        <v>21537</v>
      </c>
      <c r="K136" s="14">
        <v>16570</v>
      </c>
      <c r="L136" s="14">
        <v>14435</v>
      </c>
      <c r="M136" s="14">
        <v>19083</v>
      </c>
      <c r="N136" s="11"/>
      <c r="O136" s="14">
        <v>17400</v>
      </c>
      <c r="P136" s="79">
        <v>18321</v>
      </c>
      <c r="Q136" s="14">
        <v>17400</v>
      </c>
      <c r="R136" s="14">
        <v>17400</v>
      </c>
    </row>
    <row r="137" spans="1:18" ht="12.75">
      <c r="A137" s="38"/>
      <c r="B137" s="16" t="s">
        <v>54</v>
      </c>
      <c r="C137" s="17">
        <f aca="true" t="shared" si="20" ref="C137:P137">SUM(C135:C136)</f>
        <v>2510760</v>
      </c>
      <c r="D137" s="17">
        <f t="shared" si="20"/>
        <v>2579000</v>
      </c>
      <c r="E137" s="17">
        <f t="shared" si="20"/>
        <v>2579000</v>
      </c>
      <c r="F137" s="17">
        <f t="shared" si="20"/>
        <v>85607</v>
      </c>
      <c r="G137" s="17">
        <f t="shared" si="20"/>
        <v>89842</v>
      </c>
      <c r="H137" s="17">
        <f t="shared" si="20"/>
        <v>88772</v>
      </c>
      <c r="I137" s="17">
        <f t="shared" si="20"/>
        <v>85575</v>
      </c>
      <c r="J137" s="17">
        <f>SUM(J135:J136)</f>
        <v>90226</v>
      </c>
      <c r="K137" s="17">
        <f t="shared" si="20"/>
        <v>86650</v>
      </c>
      <c r="L137" s="17">
        <f>SUM(L135:L136)</f>
        <v>88853</v>
      </c>
      <c r="M137" s="17">
        <f t="shared" si="20"/>
        <v>95748</v>
      </c>
      <c r="N137" s="11"/>
      <c r="O137" s="17">
        <f t="shared" si="20"/>
        <v>116270</v>
      </c>
      <c r="P137" s="17">
        <f t="shared" si="20"/>
        <v>117191</v>
      </c>
      <c r="Q137" s="17">
        <f>SUM(Q135:Q136)</f>
        <v>116270</v>
      </c>
      <c r="R137" s="17">
        <f>SUM(R135:R136)</f>
        <v>116270</v>
      </c>
    </row>
    <row r="138" spans="1:18" ht="12.75">
      <c r="A138" s="38">
        <v>103</v>
      </c>
      <c r="B138" s="13" t="s">
        <v>36</v>
      </c>
      <c r="C138" s="14">
        <v>530000</v>
      </c>
      <c r="D138" s="14">
        <v>530000</v>
      </c>
      <c r="E138" s="14">
        <v>530000</v>
      </c>
      <c r="F138" s="14">
        <v>17593</v>
      </c>
      <c r="G138" s="14">
        <v>13820</v>
      </c>
      <c r="H138" s="14">
        <v>13820</v>
      </c>
      <c r="I138" s="14">
        <v>14553</v>
      </c>
      <c r="J138" s="14">
        <v>18076</v>
      </c>
      <c r="K138" s="14">
        <v>20933</v>
      </c>
      <c r="L138" s="14">
        <v>22745</v>
      </c>
      <c r="M138" s="14">
        <v>22095</v>
      </c>
      <c r="N138" s="11"/>
      <c r="O138" s="14">
        <v>24854</v>
      </c>
      <c r="P138" s="14">
        <v>24854</v>
      </c>
      <c r="Q138" s="14">
        <v>24854</v>
      </c>
      <c r="R138" s="14">
        <v>24854</v>
      </c>
    </row>
    <row r="139" spans="1:18" ht="12.75">
      <c r="A139" s="38">
        <v>104</v>
      </c>
      <c r="B139" s="13" t="s">
        <v>149</v>
      </c>
      <c r="C139" s="14">
        <v>50000</v>
      </c>
      <c r="D139" s="14">
        <v>25000</v>
      </c>
      <c r="E139" s="14">
        <v>50000</v>
      </c>
      <c r="F139" s="14">
        <v>1660</v>
      </c>
      <c r="G139" s="14">
        <v>1290</v>
      </c>
      <c r="H139" s="14">
        <v>1290</v>
      </c>
      <c r="I139" s="14">
        <v>1527</v>
      </c>
      <c r="J139" s="14">
        <v>1179</v>
      </c>
      <c r="K139" s="14">
        <v>1160</v>
      </c>
      <c r="L139" s="14">
        <v>1265</v>
      </c>
      <c r="M139" s="14">
        <v>1235</v>
      </c>
      <c r="N139" s="11"/>
      <c r="O139" s="14">
        <v>1100</v>
      </c>
      <c r="P139" s="14">
        <v>1100</v>
      </c>
      <c r="Q139" s="14">
        <v>1100</v>
      </c>
      <c r="R139" s="14">
        <v>1100</v>
      </c>
    </row>
    <row r="140" spans="1:18" ht="12.75">
      <c r="A140" s="38"/>
      <c r="B140" s="16" t="s">
        <v>55</v>
      </c>
      <c r="C140" s="17">
        <f aca="true" t="shared" si="21" ref="C140:R140">SUM(C138:C139)</f>
        <v>580000</v>
      </c>
      <c r="D140" s="17">
        <f t="shared" si="21"/>
        <v>555000</v>
      </c>
      <c r="E140" s="17">
        <f t="shared" si="21"/>
        <v>580000</v>
      </c>
      <c r="F140" s="17">
        <f t="shared" si="21"/>
        <v>19253</v>
      </c>
      <c r="G140" s="17">
        <f t="shared" si="21"/>
        <v>15110</v>
      </c>
      <c r="H140" s="17">
        <f t="shared" si="21"/>
        <v>15110</v>
      </c>
      <c r="I140" s="17">
        <f t="shared" si="21"/>
        <v>16080</v>
      </c>
      <c r="J140" s="17">
        <f>SUM(J138:J139)</f>
        <v>19255</v>
      </c>
      <c r="K140" s="17">
        <f t="shared" si="21"/>
        <v>22093</v>
      </c>
      <c r="L140" s="17">
        <f>SUM(L138:L139)</f>
        <v>24010</v>
      </c>
      <c r="M140" s="17">
        <f t="shared" si="21"/>
        <v>23330</v>
      </c>
      <c r="N140" s="11"/>
      <c r="O140" s="17">
        <f t="shared" si="21"/>
        <v>25954</v>
      </c>
      <c r="P140" s="17">
        <f t="shared" si="21"/>
        <v>25954</v>
      </c>
      <c r="Q140" s="17">
        <f t="shared" si="21"/>
        <v>25954</v>
      </c>
      <c r="R140" s="17">
        <f t="shared" si="21"/>
        <v>25954</v>
      </c>
    </row>
    <row r="141" spans="1:18" ht="12.75">
      <c r="A141" s="38">
        <v>105</v>
      </c>
      <c r="B141" s="13" t="s">
        <v>37</v>
      </c>
      <c r="C141" s="14">
        <v>547000</v>
      </c>
      <c r="D141" s="14">
        <v>547000</v>
      </c>
      <c r="E141" s="14">
        <v>547000</v>
      </c>
      <c r="F141" s="14">
        <v>18157</v>
      </c>
      <c r="G141" s="14">
        <v>17430</v>
      </c>
      <c r="H141" s="14">
        <v>17430</v>
      </c>
      <c r="I141" s="14">
        <v>14802</v>
      </c>
      <c r="J141" s="14">
        <v>18686</v>
      </c>
      <c r="K141" s="14">
        <v>20177</v>
      </c>
      <c r="L141" s="14">
        <v>23559</v>
      </c>
      <c r="M141" s="14">
        <v>31665</v>
      </c>
      <c r="N141" s="11"/>
      <c r="O141" s="14">
        <v>38077</v>
      </c>
      <c r="P141" s="14">
        <v>38077</v>
      </c>
      <c r="Q141" s="14">
        <v>38077</v>
      </c>
      <c r="R141" s="14">
        <v>38077</v>
      </c>
    </row>
    <row r="142" spans="1:18" ht="12.75">
      <c r="A142" s="38">
        <v>106</v>
      </c>
      <c r="B142" s="13" t="s">
        <v>218</v>
      </c>
      <c r="C142" s="14">
        <v>140070</v>
      </c>
      <c r="D142" s="14">
        <v>140070</v>
      </c>
      <c r="E142" s="14">
        <v>140070</v>
      </c>
      <c r="F142" s="14">
        <v>4649</v>
      </c>
      <c r="G142" s="14">
        <v>3500</v>
      </c>
      <c r="H142" s="14">
        <v>3500</v>
      </c>
      <c r="I142" s="14">
        <v>6246</v>
      </c>
      <c r="J142" s="14">
        <v>7744</v>
      </c>
      <c r="K142" s="14">
        <v>7025</v>
      </c>
      <c r="L142" s="14">
        <v>7881</v>
      </c>
      <c r="M142" s="14">
        <v>7730</v>
      </c>
      <c r="N142" s="11"/>
      <c r="O142" s="14">
        <v>10200</v>
      </c>
      <c r="P142" s="79">
        <v>11218</v>
      </c>
      <c r="Q142" s="14">
        <v>7500</v>
      </c>
      <c r="R142" s="14">
        <v>7500</v>
      </c>
    </row>
    <row r="143" spans="1:18" ht="12.75">
      <c r="A143" s="38">
        <v>107</v>
      </c>
      <c r="B143" s="13" t="s">
        <v>183</v>
      </c>
      <c r="C143" s="14"/>
      <c r="D143" s="14"/>
      <c r="E143" s="14"/>
      <c r="F143" s="14"/>
      <c r="G143" s="14"/>
      <c r="H143" s="14"/>
      <c r="I143" s="14"/>
      <c r="J143" s="14">
        <v>0</v>
      </c>
      <c r="K143" s="14">
        <v>0</v>
      </c>
      <c r="L143" s="14">
        <v>13400</v>
      </c>
      <c r="M143" s="14">
        <v>15946</v>
      </c>
      <c r="N143" s="11"/>
      <c r="O143" s="14">
        <v>20000</v>
      </c>
      <c r="P143" s="14">
        <v>20000</v>
      </c>
      <c r="Q143" s="14">
        <v>21000</v>
      </c>
      <c r="R143" s="14">
        <v>21000</v>
      </c>
    </row>
    <row r="144" spans="1:18" ht="12.75">
      <c r="A144" s="38"/>
      <c r="B144" s="16" t="s">
        <v>56</v>
      </c>
      <c r="C144" s="17">
        <f aca="true" t="shared" si="22" ref="C144:I144">SUM(C141:C142)</f>
        <v>687070</v>
      </c>
      <c r="D144" s="17">
        <f t="shared" si="22"/>
        <v>687070</v>
      </c>
      <c r="E144" s="17">
        <f t="shared" si="22"/>
        <v>687070</v>
      </c>
      <c r="F144" s="17">
        <f t="shared" si="22"/>
        <v>22806</v>
      </c>
      <c r="G144" s="17">
        <f t="shared" si="22"/>
        <v>20930</v>
      </c>
      <c r="H144" s="17">
        <f t="shared" si="22"/>
        <v>20930</v>
      </c>
      <c r="I144" s="17">
        <f t="shared" si="22"/>
        <v>21048</v>
      </c>
      <c r="J144" s="17">
        <f>SUM(J141:J143)</f>
        <v>26430</v>
      </c>
      <c r="K144" s="17">
        <f>SUM(K141:K143)</f>
        <v>27202</v>
      </c>
      <c r="L144" s="17">
        <f>SUM(L141:L143)</f>
        <v>44840</v>
      </c>
      <c r="M144" s="17">
        <f>SUM(M141:M143)</f>
        <v>55341</v>
      </c>
      <c r="N144" s="11"/>
      <c r="O144" s="17">
        <f>SUM(O141:O143)</f>
        <v>68277</v>
      </c>
      <c r="P144" s="17">
        <f>SUM(P141:P143)</f>
        <v>69295</v>
      </c>
      <c r="Q144" s="17">
        <f>SUM(Q141:Q143)</f>
        <v>66577</v>
      </c>
      <c r="R144" s="17">
        <f>SUM(R141:R143)</f>
        <v>66577</v>
      </c>
    </row>
    <row r="145" spans="1:18" ht="12.75">
      <c r="A145" s="38">
        <v>108</v>
      </c>
      <c r="B145" s="13" t="s">
        <v>4</v>
      </c>
      <c r="C145" s="14">
        <v>152200</v>
      </c>
      <c r="D145" s="14">
        <v>136000</v>
      </c>
      <c r="E145" s="14">
        <v>136000</v>
      </c>
      <c r="F145" s="14">
        <v>4514</v>
      </c>
      <c r="G145" s="14">
        <v>4820</v>
      </c>
      <c r="H145" s="14">
        <v>4820</v>
      </c>
      <c r="I145" s="14">
        <v>5022</v>
      </c>
      <c r="J145" s="14">
        <v>6677</v>
      </c>
      <c r="K145" s="14">
        <v>5120</v>
      </c>
      <c r="L145" s="14">
        <v>7845</v>
      </c>
      <c r="M145" s="14">
        <v>10626</v>
      </c>
      <c r="N145" s="11"/>
      <c r="O145" s="14">
        <v>11300</v>
      </c>
      <c r="P145" s="14">
        <v>11300</v>
      </c>
      <c r="Q145" s="14">
        <v>11300</v>
      </c>
      <c r="R145" s="14">
        <v>11300</v>
      </c>
    </row>
    <row r="146" spans="1:18" ht="12.75">
      <c r="A146" s="109"/>
      <c r="B146" s="104"/>
      <c r="C146" s="105" t="s">
        <v>76</v>
      </c>
      <c r="D146" s="105" t="s">
        <v>77</v>
      </c>
      <c r="E146" s="105" t="s">
        <v>78</v>
      </c>
      <c r="F146" s="105"/>
      <c r="G146" s="105" t="s">
        <v>79</v>
      </c>
      <c r="H146" s="105" t="s">
        <v>80</v>
      </c>
      <c r="I146" s="105" t="s">
        <v>86</v>
      </c>
      <c r="J146" s="100" t="s">
        <v>153</v>
      </c>
      <c r="K146" s="100" t="s">
        <v>189</v>
      </c>
      <c r="L146" s="100" t="s">
        <v>188</v>
      </c>
      <c r="M146" s="100" t="s">
        <v>190</v>
      </c>
      <c r="N146" s="100" t="s">
        <v>154</v>
      </c>
      <c r="O146" s="100" t="s">
        <v>235</v>
      </c>
      <c r="P146" s="113" t="s">
        <v>239</v>
      </c>
      <c r="Q146" s="100" t="s">
        <v>236</v>
      </c>
      <c r="R146" s="100" t="s">
        <v>237</v>
      </c>
    </row>
    <row r="147" spans="1:18" ht="41.25" customHeight="1">
      <c r="A147" s="110"/>
      <c r="B147" s="104"/>
      <c r="C147" s="105"/>
      <c r="D147" s="105"/>
      <c r="E147" s="105"/>
      <c r="F147" s="105"/>
      <c r="G147" s="105"/>
      <c r="H147" s="105"/>
      <c r="I147" s="105"/>
      <c r="J147" s="101"/>
      <c r="K147" s="101"/>
      <c r="L147" s="101"/>
      <c r="M147" s="101"/>
      <c r="N147" s="101"/>
      <c r="O147" s="101"/>
      <c r="P147" s="114"/>
      <c r="Q147" s="101"/>
      <c r="R147" s="101"/>
    </row>
    <row r="148" spans="1:18" ht="12.75">
      <c r="A148" s="38">
        <v>109</v>
      </c>
      <c r="B148" s="13" t="s">
        <v>129</v>
      </c>
      <c r="C148" s="15">
        <v>0</v>
      </c>
      <c r="D148" s="14">
        <v>7000</v>
      </c>
      <c r="E148" s="14">
        <v>3000</v>
      </c>
      <c r="F148" s="15">
        <v>100</v>
      </c>
      <c r="G148" s="15">
        <v>120</v>
      </c>
      <c r="H148" s="15">
        <v>100</v>
      </c>
      <c r="I148" s="14">
        <v>990</v>
      </c>
      <c r="J148" s="14">
        <v>50</v>
      </c>
      <c r="K148" s="14">
        <v>50</v>
      </c>
      <c r="L148" s="14">
        <v>50</v>
      </c>
      <c r="M148" s="14">
        <v>75</v>
      </c>
      <c r="N148" s="11"/>
      <c r="O148" s="14">
        <v>75</v>
      </c>
      <c r="P148" s="14">
        <v>75</v>
      </c>
      <c r="Q148" s="14">
        <v>75</v>
      </c>
      <c r="R148" s="14">
        <v>75</v>
      </c>
    </row>
    <row r="149" spans="1:18" ht="12.75">
      <c r="A149" s="38"/>
      <c r="B149" s="16" t="s">
        <v>118</v>
      </c>
      <c r="C149" s="17">
        <f aca="true" t="shared" si="23" ref="C149:L149">SUM(C145:C148)</f>
        <v>152200</v>
      </c>
      <c r="D149" s="17">
        <f t="shared" si="23"/>
        <v>143000</v>
      </c>
      <c r="E149" s="17">
        <f t="shared" si="23"/>
        <v>139000</v>
      </c>
      <c r="F149" s="17">
        <f t="shared" si="23"/>
        <v>4614</v>
      </c>
      <c r="G149" s="17">
        <f t="shared" si="23"/>
        <v>4940</v>
      </c>
      <c r="H149" s="17">
        <f t="shared" si="23"/>
        <v>4920</v>
      </c>
      <c r="I149" s="17">
        <f t="shared" si="23"/>
        <v>6012</v>
      </c>
      <c r="J149" s="17">
        <f t="shared" si="23"/>
        <v>6727</v>
      </c>
      <c r="K149" s="17">
        <f t="shared" si="23"/>
        <v>5170</v>
      </c>
      <c r="L149" s="17">
        <f t="shared" si="23"/>
        <v>7895</v>
      </c>
      <c r="M149" s="17" t="e">
        <f>SUM(M145:M148:#REF!)</f>
        <v>#REF!</v>
      </c>
      <c r="N149" s="11"/>
      <c r="O149" s="17">
        <f>SUM(O145:O148)</f>
        <v>11375</v>
      </c>
      <c r="P149" s="17">
        <f>SUM(P145:P148)</f>
        <v>11375</v>
      </c>
      <c r="Q149" s="17">
        <f>SUM(Q145:Q148)</f>
        <v>11375</v>
      </c>
      <c r="R149" s="17">
        <f>SUM(R145:R148)</f>
        <v>11375</v>
      </c>
    </row>
    <row r="150" spans="1:18" ht="12.75">
      <c r="A150" s="38">
        <v>110</v>
      </c>
      <c r="B150" s="13" t="s">
        <v>63</v>
      </c>
      <c r="C150" s="14">
        <v>66400</v>
      </c>
      <c r="D150" s="14">
        <v>29900</v>
      </c>
      <c r="E150" s="14">
        <v>29900</v>
      </c>
      <c r="F150" s="15">
        <v>992</v>
      </c>
      <c r="G150" s="15">
        <v>438</v>
      </c>
      <c r="H150" s="15">
        <v>250</v>
      </c>
      <c r="I150" s="14">
        <v>1942</v>
      </c>
      <c r="J150" s="14">
        <v>607</v>
      </c>
      <c r="K150" s="14">
        <v>528</v>
      </c>
      <c r="L150" s="14">
        <v>550</v>
      </c>
      <c r="M150" s="14">
        <v>250</v>
      </c>
      <c r="N150" s="11"/>
      <c r="O150" s="14">
        <v>5400</v>
      </c>
      <c r="P150" s="14">
        <v>5400</v>
      </c>
      <c r="Q150" s="14">
        <v>0</v>
      </c>
      <c r="R150" s="14">
        <v>0</v>
      </c>
    </row>
    <row r="151" spans="1:18" ht="12.75">
      <c r="A151" s="38"/>
      <c r="B151" s="16" t="s">
        <v>64</v>
      </c>
      <c r="C151" s="17">
        <f aca="true" t="shared" si="24" ref="C151:R151">SUM(C150)</f>
        <v>66400</v>
      </c>
      <c r="D151" s="17">
        <f t="shared" si="24"/>
        <v>29900</v>
      </c>
      <c r="E151" s="17">
        <f t="shared" si="24"/>
        <v>29900</v>
      </c>
      <c r="F151" s="17">
        <f t="shared" si="24"/>
        <v>992</v>
      </c>
      <c r="G151" s="17">
        <f t="shared" si="24"/>
        <v>438</v>
      </c>
      <c r="H151" s="17">
        <f t="shared" si="24"/>
        <v>250</v>
      </c>
      <c r="I151" s="17">
        <f t="shared" si="24"/>
        <v>1942</v>
      </c>
      <c r="J151" s="17">
        <f t="shared" si="24"/>
        <v>607</v>
      </c>
      <c r="K151" s="17">
        <f t="shared" si="24"/>
        <v>528</v>
      </c>
      <c r="L151" s="17">
        <f>SUM(L150)</f>
        <v>550</v>
      </c>
      <c r="M151" s="17">
        <f t="shared" si="24"/>
        <v>250</v>
      </c>
      <c r="N151" s="11"/>
      <c r="O151" s="17">
        <f t="shared" si="24"/>
        <v>5400</v>
      </c>
      <c r="P151" s="17">
        <f t="shared" si="24"/>
        <v>5400</v>
      </c>
      <c r="Q151" s="17">
        <f t="shared" si="24"/>
        <v>0</v>
      </c>
      <c r="R151" s="17">
        <f t="shared" si="24"/>
        <v>0</v>
      </c>
    </row>
    <row r="152" spans="1:18" ht="12.75">
      <c r="A152" s="38">
        <v>111</v>
      </c>
      <c r="B152" s="49" t="s">
        <v>92</v>
      </c>
      <c r="C152" s="30">
        <v>47000</v>
      </c>
      <c r="D152" s="50">
        <v>0</v>
      </c>
      <c r="E152" s="50">
        <v>0</v>
      </c>
      <c r="F152" s="50"/>
      <c r="G152" s="50">
        <v>0</v>
      </c>
      <c r="H152" s="50"/>
      <c r="I152" s="50">
        <v>0</v>
      </c>
      <c r="J152" s="50">
        <v>440</v>
      </c>
      <c r="K152" s="50">
        <v>466</v>
      </c>
      <c r="L152" s="50">
        <v>470</v>
      </c>
      <c r="M152" s="23">
        <v>507</v>
      </c>
      <c r="N152" s="51"/>
      <c r="O152" s="23">
        <v>507</v>
      </c>
      <c r="P152" s="23">
        <v>507</v>
      </c>
      <c r="Q152" s="23">
        <v>507</v>
      </c>
      <c r="R152" s="23">
        <v>507</v>
      </c>
    </row>
    <row r="153" spans="1:18" ht="12.75">
      <c r="A153" s="39">
        <v>112</v>
      </c>
      <c r="B153" s="24" t="s">
        <v>228</v>
      </c>
      <c r="C153" s="25"/>
      <c r="D153" s="71"/>
      <c r="E153" s="71"/>
      <c r="F153" s="71"/>
      <c r="G153" s="71"/>
      <c r="H153" s="71"/>
      <c r="I153" s="71"/>
      <c r="J153" s="71"/>
      <c r="K153" s="71"/>
      <c r="L153" s="71"/>
      <c r="M153" s="72"/>
      <c r="N153" s="73"/>
      <c r="O153" s="71">
        <v>205675</v>
      </c>
      <c r="P153" s="71">
        <v>205675</v>
      </c>
      <c r="Q153" s="71">
        <v>205675</v>
      </c>
      <c r="R153" s="71">
        <v>205675</v>
      </c>
    </row>
    <row r="154" spans="1:18" ht="12.75">
      <c r="A154" s="38">
        <v>113</v>
      </c>
      <c r="B154" s="74" t="s">
        <v>219</v>
      </c>
      <c r="C154" s="75"/>
      <c r="D154" s="76"/>
      <c r="E154" s="76"/>
      <c r="F154" s="76"/>
      <c r="G154" s="76"/>
      <c r="H154" s="76"/>
      <c r="I154" s="76"/>
      <c r="J154" s="76">
        <v>0</v>
      </c>
      <c r="K154" s="76">
        <v>0</v>
      </c>
      <c r="L154" s="76">
        <v>0</v>
      </c>
      <c r="M154" s="76">
        <v>0</v>
      </c>
      <c r="N154" s="77"/>
      <c r="O154" s="76">
        <f>SUM(O153)</f>
        <v>205675</v>
      </c>
      <c r="P154" s="76">
        <f>SUM(P153)</f>
        <v>205675</v>
      </c>
      <c r="Q154" s="76">
        <f>SUM(Q153)</f>
        <v>205675</v>
      </c>
      <c r="R154" s="76">
        <f>SUM(R153)</f>
        <v>205675</v>
      </c>
    </row>
    <row r="155" spans="1:19" ht="21" customHeight="1">
      <c r="A155" s="40"/>
      <c r="B155" s="81" t="s">
        <v>28</v>
      </c>
      <c r="C155" s="27" t="e">
        <f>C48+C52+C54+C56+C62+C67+C76+C82+C86+#REF!+C94+C98+C104+C106+C119+C122+C124+C128+C131+C134+C137+C140+C144+C149+C151+#REF!</f>
        <v>#REF!</v>
      </c>
      <c r="D155" s="27" t="e">
        <f>D48+D52+D54+D56+D62+D67+D76+D82+D86+#REF!+D94+D98+D104+D106+D119+D122+D124+D128+D131+D134+D137+D140+D144+D149+D151+#REF!</f>
        <v>#REF!</v>
      </c>
      <c r="E155" s="27" t="e">
        <f>E48+E52+E54+E56+E62+E67+E76+E82+E86+#REF!+E94+E98+E104+E106+E119+E122+E124+E128+E131+E134+E137+E140+E144+E149+E151+#REF!</f>
        <v>#REF!</v>
      </c>
      <c r="F155" s="27" t="e">
        <f>F48+F52+F54+F56+F62+F67+F76+F82+F86+#REF!+F94+F98+F104+F106+F119+F122+F124+F128+F131+F134+F137+F140+F144+F149+F151+#REF!</f>
        <v>#REF!</v>
      </c>
      <c r="G155" s="27" t="e">
        <f>G48+G52+G54+G56+G62+G67+G76+G82+G86+#REF!+G94+G98+G104+G106+G119+G122+G124+G128+G131+G134+G137+G140+G144+G149+G151+#REF!</f>
        <v>#REF!</v>
      </c>
      <c r="H155" s="27" t="e">
        <f>H48+H52+H54+H56+H62+H67+H76+H82+H86+#REF!+H94+H98+H104+H106+H119+H122+H124+H128+H131+H134+H137+H140+H144+H149+H151+#REF!</f>
        <v>#REF!</v>
      </c>
      <c r="I155" s="27" t="e">
        <f>I48+I52+I54+I56+I62+I67+I76+I82+I86+I88+I94+I98+I104+I106+I119+I122+I124+I128+I131+I134+I137+I140+I144+I149+I151+#REF!</f>
        <v>#REF!</v>
      </c>
      <c r="J155" s="27" t="e">
        <f>J48+J52+J54+J56+J62+J63+J67+J76+J82+J83+J86+J88+J94+J98+J104+J106+J119+J122+J124+J128+J131+J134+J137+J140+J144+J149+J151+J152+#REF!</f>
        <v>#REF!</v>
      </c>
      <c r="K155" s="27" t="e">
        <f>K48+K52+K54+K56+K62+K63+K67+K76+K82+K83+K86+K88+K94+K98+K104+K106+K119+K122+K124+K128+K131+K134+K137+K140+K144+K149+K151+K152+#REF!</f>
        <v>#REF!</v>
      </c>
      <c r="L155" s="27" t="e">
        <f>L48+L52+L54+L56+L62+L63+L67+L76+L82+L83+L157+L86+L88+L94+L98+L104+L106+L119+L122+L124+L128+L131+L134+L137+L140+L144+L149+L151+L152</f>
        <v>#REF!</v>
      </c>
      <c r="M155" s="27" t="e">
        <f>M48+M52+M54+M56+M62+M63+M67+M76+M82+M83+M86+M88+M94+M98+M104+M106+M119+M122+M124+M128+M131+M134+M137+M140+M144+M149+M151+M152+#REF!</f>
        <v>#REF!</v>
      </c>
      <c r="N155" s="28"/>
      <c r="O155" s="82">
        <f>O48+O52+O54+O56+O62+O63+O67+O76+O82+O83+O86+O88+O94+O98+O104+O106+O119+O122+O124+O128+O131+O134+O137+O140+O144+O149+O151+O152+O154</f>
        <v>858850</v>
      </c>
      <c r="P155" s="82">
        <f>P48+P52+P54+P56+P62+P63+P67+P76+P82+P83+P86+P88+P94+P98+P104+P106+P119+P122+P124+P128+P131+P134+P137+P140+P144+P149+P151+P152+P154</f>
        <v>861780</v>
      </c>
      <c r="Q155" s="82">
        <f>Q48+Q52+Q54+Q56+Q62+Q63+Q67+Q76+Q82+Q83+Q86+Q88+Q94+Q98+Q104+Q106+Q119+Q122+Q124+Q128+Q131+Q134+Q137+Q140+Q144+Q149+Q151+Q152+Q154</f>
        <v>834592</v>
      </c>
      <c r="R155" s="82">
        <f>R48+R52+R54+R56+R62+R63+R67+R76+R82+R83+R86+R88+R94+R98+R104+R106+R119+R122+R124+R128+R131+R134+R137+R140+R144+R149+R151+R152+R154</f>
        <v>834092</v>
      </c>
      <c r="S155" s="4"/>
    </row>
    <row r="156" spans="1:19" ht="12.75">
      <c r="A156" s="40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"/>
    </row>
    <row r="157" spans="1:18" ht="12.75">
      <c r="A157" s="38"/>
      <c r="B157" s="12" t="s">
        <v>29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1"/>
      <c r="O157" s="15"/>
      <c r="P157" s="15"/>
      <c r="Q157" s="15"/>
      <c r="R157" s="15"/>
    </row>
    <row r="158" spans="1:18" ht="12.75">
      <c r="A158" s="64">
        <v>114</v>
      </c>
      <c r="B158" s="13" t="s">
        <v>250</v>
      </c>
      <c r="C158" s="15"/>
      <c r="D158" s="15"/>
      <c r="E158" s="15"/>
      <c r="F158" s="15"/>
      <c r="G158" s="15"/>
      <c r="H158" s="15"/>
      <c r="I158" s="15"/>
      <c r="J158" s="15">
        <v>10526</v>
      </c>
      <c r="K158" s="15">
        <v>0</v>
      </c>
      <c r="L158" s="15"/>
      <c r="M158" s="15">
        <v>0</v>
      </c>
      <c r="N158" s="65"/>
      <c r="O158" s="15">
        <v>0</v>
      </c>
      <c r="P158" s="78">
        <v>4002</v>
      </c>
      <c r="Q158" s="15"/>
      <c r="R158" s="15"/>
    </row>
    <row r="159" spans="1:18" ht="12.75">
      <c r="A159" s="38">
        <v>115</v>
      </c>
      <c r="B159" s="13" t="s">
        <v>93</v>
      </c>
      <c r="C159" s="15"/>
      <c r="D159" s="15"/>
      <c r="E159" s="15"/>
      <c r="F159" s="15"/>
      <c r="G159" s="15"/>
      <c r="H159" s="15"/>
      <c r="I159" s="15">
        <v>12203</v>
      </c>
      <c r="J159" s="15">
        <v>910</v>
      </c>
      <c r="K159" s="15">
        <v>0</v>
      </c>
      <c r="L159" s="15"/>
      <c r="M159" s="15">
        <v>10526</v>
      </c>
      <c r="N159" s="11"/>
      <c r="O159" s="15">
        <v>0</v>
      </c>
      <c r="P159" s="78">
        <v>7895</v>
      </c>
      <c r="Q159" s="15"/>
      <c r="R159" s="15"/>
    </row>
    <row r="160" spans="1:18" ht="12.75">
      <c r="A160" s="38">
        <v>116</v>
      </c>
      <c r="B160" s="13" t="s">
        <v>256</v>
      </c>
      <c r="C160" s="15"/>
      <c r="D160" s="15"/>
      <c r="E160" s="15"/>
      <c r="F160" s="15"/>
      <c r="G160" s="15"/>
      <c r="H160" s="15"/>
      <c r="I160" s="15">
        <v>0</v>
      </c>
      <c r="J160" s="15">
        <v>200000</v>
      </c>
      <c r="K160" s="15">
        <v>0</v>
      </c>
      <c r="L160" s="15"/>
      <c r="M160" s="15">
        <v>200000</v>
      </c>
      <c r="N160" s="11"/>
      <c r="O160" s="15">
        <v>0</v>
      </c>
      <c r="P160" s="78">
        <v>150000</v>
      </c>
      <c r="Q160" s="15"/>
      <c r="R160" s="15"/>
    </row>
    <row r="161" spans="1:18" ht="12.75">
      <c r="A161" s="38">
        <v>117</v>
      </c>
      <c r="B161" s="13" t="s">
        <v>207</v>
      </c>
      <c r="C161" s="15"/>
      <c r="D161" s="15"/>
      <c r="E161" s="15"/>
      <c r="F161" s="15"/>
      <c r="G161" s="15"/>
      <c r="H161" s="15"/>
      <c r="I161" s="15"/>
      <c r="J161" s="15">
        <v>0</v>
      </c>
      <c r="K161" s="15">
        <v>0</v>
      </c>
      <c r="L161" s="15"/>
      <c r="M161" s="15">
        <v>8520</v>
      </c>
      <c r="N161" s="11"/>
      <c r="O161" s="15">
        <v>6480</v>
      </c>
      <c r="P161" s="15">
        <v>6480</v>
      </c>
      <c r="Q161" s="15"/>
      <c r="R161" s="15"/>
    </row>
    <row r="162" spans="1:18" ht="12.75">
      <c r="A162" s="38">
        <v>118</v>
      </c>
      <c r="B162" s="13" t="s">
        <v>246</v>
      </c>
      <c r="C162" s="14">
        <v>570000</v>
      </c>
      <c r="D162" s="14">
        <v>755000</v>
      </c>
      <c r="E162" s="14">
        <v>474100</v>
      </c>
      <c r="F162" s="14">
        <v>15737</v>
      </c>
      <c r="G162" s="29">
        <v>7500</v>
      </c>
      <c r="H162" s="14">
        <v>8000</v>
      </c>
      <c r="I162" s="14">
        <v>0</v>
      </c>
      <c r="J162" s="15">
        <v>0</v>
      </c>
      <c r="K162" s="15">
        <v>0</v>
      </c>
      <c r="L162" s="15"/>
      <c r="M162" s="15">
        <v>70935</v>
      </c>
      <c r="N162" s="11"/>
      <c r="O162" s="15">
        <v>264583</v>
      </c>
      <c r="P162" s="78">
        <v>70000</v>
      </c>
      <c r="Q162" s="15"/>
      <c r="R162" s="15"/>
    </row>
    <row r="163" spans="1:18" ht="12.75">
      <c r="A163" s="38">
        <v>119</v>
      </c>
      <c r="B163" s="13" t="s">
        <v>247</v>
      </c>
      <c r="C163" s="15"/>
      <c r="D163" s="15"/>
      <c r="E163" s="15"/>
      <c r="F163" s="15"/>
      <c r="G163" s="15"/>
      <c r="H163" s="15"/>
      <c r="I163" s="15">
        <v>0</v>
      </c>
      <c r="J163" s="14">
        <v>0</v>
      </c>
      <c r="K163" s="14">
        <v>0</v>
      </c>
      <c r="L163" s="14"/>
      <c r="M163" s="14">
        <v>94374</v>
      </c>
      <c r="N163" s="11"/>
      <c r="O163" s="14">
        <v>13926</v>
      </c>
      <c r="P163" s="79">
        <v>3700</v>
      </c>
      <c r="Q163" s="14"/>
      <c r="R163" s="14"/>
    </row>
    <row r="164" spans="1:18" ht="12.75">
      <c r="A164" s="38">
        <v>120</v>
      </c>
      <c r="B164" s="13" t="s">
        <v>209</v>
      </c>
      <c r="C164" s="15"/>
      <c r="D164" s="15"/>
      <c r="E164" s="15"/>
      <c r="F164" s="15"/>
      <c r="G164" s="15"/>
      <c r="H164" s="15"/>
      <c r="I164" s="15">
        <v>12</v>
      </c>
      <c r="J164" s="14">
        <v>0</v>
      </c>
      <c r="K164" s="14">
        <v>2400</v>
      </c>
      <c r="L164" s="14"/>
      <c r="M164" s="14">
        <v>545</v>
      </c>
      <c r="N164" s="11"/>
      <c r="O164" s="14">
        <v>228178</v>
      </c>
      <c r="P164" s="79">
        <v>0</v>
      </c>
      <c r="Q164" s="14"/>
      <c r="R164" s="14"/>
    </row>
    <row r="165" spans="1:18" ht="12.75">
      <c r="A165" s="38">
        <v>121</v>
      </c>
      <c r="B165" s="13" t="s">
        <v>248</v>
      </c>
      <c r="C165" s="15"/>
      <c r="D165" s="15"/>
      <c r="E165" s="15"/>
      <c r="F165" s="15"/>
      <c r="G165" s="15"/>
      <c r="H165" s="15"/>
      <c r="I165" s="15"/>
      <c r="J165" s="14">
        <v>0</v>
      </c>
      <c r="K165" s="14">
        <v>10000</v>
      </c>
      <c r="L165" s="14"/>
      <c r="M165" s="14">
        <v>0</v>
      </c>
      <c r="N165" s="11"/>
      <c r="O165" s="14">
        <v>0</v>
      </c>
      <c r="P165" s="79">
        <v>30000</v>
      </c>
      <c r="Q165" s="14"/>
      <c r="R165" s="14"/>
    </row>
    <row r="166" spans="1:18" ht="12.75">
      <c r="A166" s="38">
        <v>122</v>
      </c>
      <c r="B166" s="13" t="s">
        <v>249</v>
      </c>
      <c r="C166" s="15"/>
      <c r="D166" s="15"/>
      <c r="E166" s="15"/>
      <c r="F166" s="15"/>
      <c r="G166" s="15"/>
      <c r="H166" s="15"/>
      <c r="I166" s="15">
        <v>0</v>
      </c>
      <c r="J166" s="14">
        <v>0</v>
      </c>
      <c r="K166" s="14">
        <v>0</v>
      </c>
      <c r="L166" s="14"/>
      <c r="M166" s="14">
        <v>20330</v>
      </c>
      <c r="N166" s="11"/>
      <c r="O166" s="14">
        <v>0</v>
      </c>
      <c r="P166" s="79">
        <v>3570</v>
      </c>
      <c r="Q166" s="14"/>
      <c r="R166" s="14"/>
    </row>
    <row r="167" spans="1:18" ht="12.75">
      <c r="A167" s="38">
        <v>123</v>
      </c>
      <c r="B167" s="13" t="s">
        <v>242</v>
      </c>
      <c r="C167" s="15"/>
      <c r="D167" s="15"/>
      <c r="E167" s="15"/>
      <c r="F167" s="15"/>
      <c r="G167" s="14"/>
      <c r="H167" s="14"/>
      <c r="I167" s="15"/>
      <c r="J167" s="14">
        <v>0</v>
      </c>
      <c r="K167" s="14">
        <v>0</v>
      </c>
      <c r="L167" s="14"/>
      <c r="M167" s="14">
        <v>0</v>
      </c>
      <c r="N167" s="11"/>
      <c r="O167" s="14">
        <v>18571</v>
      </c>
      <c r="P167" s="79">
        <v>20710</v>
      </c>
      <c r="Q167" s="14"/>
      <c r="R167" s="14"/>
    </row>
    <row r="168" spans="1:18" ht="12.75">
      <c r="A168" s="38">
        <v>124</v>
      </c>
      <c r="B168" s="13" t="s">
        <v>243</v>
      </c>
      <c r="C168" s="15"/>
      <c r="D168" s="15"/>
      <c r="E168" s="15"/>
      <c r="F168" s="15"/>
      <c r="G168" s="14"/>
      <c r="H168" s="14"/>
      <c r="I168" s="15"/>
      <c r="J168" s="14">
        <v>0</v>
      </c>
      <c r="K168" s="14">
        <v>5004</v>
      </c>
      <c r="L168" s="14"/>
      <c r="M168" s="14">
        <v>0</v>
      </c>
      <c r="N168" s="11"/>
      <c r="O168" s="14">
        <v>977</v>
      </c>
      <c r="P168" s="79">
        <v>1090</v>
      </c>
      <c r="Q168" s="14"/>
      <c r="R168" s="14"/>
    </row>
    <row r="169" spans="1:18" ht="12.75">
      <c r="A169" s="38">
        <v>125</v>
      </c>
      <c r="B169" s="13" t="s">
        <v>252</v>
      </c>
      <c r="C169" s="15"/>
      <c r="D169" s="15"/>
      <c r="E169" s="15"/>
      <c r="F169" s="15"/>
      <c r="G169" s="14"/>
      <c r="H169" s="14"/>
      <c r="I169" s="15"/>
      <c r="J169" s="14">
        <v>0</v>
      </c>
      <c r="K169" s="14">
        <v>5915</v>
      </c>
      <c r="L169" s="14">
        <v>1097</v>
      </c>
      <c r="M169" s="14">
        <v>1097</v>
      </c>
      <c r="N169" s="11"/>
      <c r="O169" s="14">
        <v>4754</v>
      </c>
      <c r="P169" s="14">
        <v>4754</v>
      </c>
      <c r="Q169" s="14"/>
      <c r="R169" s="14"/>
    </row>
    <row r="170" spans="1:18" ht="12.75">
      <c r="A170" s="38">
        <v>126</v>
      </c>
      <c r="B170" s="13" t="s">
        <v>251</v>
      </c>
      <c r="C170" s="15"/>
      <c r="D170" s="15"/>
      <c r="E170" s="15"/>
      <c r="F170" s="15"/>
      <c r="G170" s="14"/>
      <c r="H170" s="14"/>
      <c r="I170" s="15"/>
      <c r="J170" s="14">
        <v>0</v>
      </c>
      <c r="K170" s="14">
        <v>0</v>
      </c>
      <c r="L170" s="14">
        <v>0</v>
      </c>
      <c r="M170" s="14">
        <v>0</v>
      </c>
      <c r="N170" s="11"/>
      <c r="O170" s="14">
        <v>250</v>
      </c>
      <c r="P170" s="14">
        <v>250</v>
      </c>
      <c r="Q170" s="14"/>
      <c r="R170" s="14"/>
    </row>
    <row r="171" spans="1:18" ht="12.75">
      <c r="A171" s="38">
        <v>127</v>
      </c>
      <c r="B171" s="13" t="s">
        <v>253</v>
      </c>
      <c r="C171" s="15"/>
      <c r="D171" s="15"/>
      <c r="E171" s="15"/>
      <c r="F171" s="15"/>
      <c r="G171" s="14"/>
      <c r="H171" s="14"/>
      <c r="I171" s="15"/>
      <c r="J171" s="14">
        <v>950</v>
      </c>
      <c r="K171" s="14">
        <v>0</v>
      </c>
      <c r="L171" s="14"/>
      <c r="M171" s="14">
        <v>5112</v>
      </c>
      <c r="N171" s="11"/>
      <c r="O171" s="14">
        <v>82091</v>
      </c>
      <c r="P171" s="80">
        <v>100091</v>
      </c>
      <c r="Q171" s="14"/>
      <c r="R171" s="14"/>
    </row>
    <row r="172" spans="1:18" ht="12.75">
      <c r="A172" s="38">
        <v>128</v>
      </c>
      <c r="B172" s="13" t="s">
        <v>245</v>
      </c>
      <c r="C172" s="15"/>
      <c r="D172" s="15"/>
      <c r="E172" s="15"/>
      <c r="F172" s="15"/>
      <c r="G172" s="14"/>
      <c r="H172" s="14"/>
      <c r="I172" s="15"/>
      <c r="J172" s="14">
        <v>0</v>
      </c>
      <c r="K172" s="14">
        <v>0</v>
      </c>
      <c r="L172" s="14"/>
      <c r="M172" s="14">
        <v>0</v>
      </c>
      <c r="N172" s="11"/>
      <c r="O172" s="14">
        <v>18000</v>
      </c>
      <c r="P172" s="79">
        <v>20018</v>
      </c>
      <c r="Q172" s="14"/>
      <c r="R172" s="14"/>
    </row>
    <row r="173" spans="1:18" ht="12.75">
      <c r="A173" s="38">
        <v>129</v>
      </c>
      <c r="B173" s="13" t="s">
        <v>215</v>
      </c>
      <c r="C173" s="15"/>
      <c r="D173" s="15"/>
      <c r="E173" s="15"/>
      <c r="F173" s="15"/>
      <c r="G173" s="14"/>
      <c r="H173" s="14"/>
      <c r="I173" s="15"/>
      <c r="J173" s="14">
        <v>0</v>
      </c>
      <c r="K173" s="14">
        <v>0</v>
      </c>
      <c r="L173" s="14"/>
      <c r="M173" s="14">
        <v>0</v>
      </c>
      <c r="N173" s="11"/>
      <c r="O173" s="14">
        <v>255000</v>
      </c>
      <c r="P173" s="79">
        <v>0</v>
      </c>
      <c r="Q173" s="14"/>
      <c r="R173" s="14"/>
    </row>
    <row r="174" spans="1:18" ht="12.75">
      <c r="A174" s="38">
        <v>130</v>
      </c>
      <c r="B174" s="13" t="s">
        <v>244</v>
      </c>
      <c r="C174" s="15"/>
      <c r="D174" s="15"/>
      <c r="E174" s="15"/>
      <c r="F174" s="15"/>
      <c r="G174" s="14"/>
      <c r="H174" s="14"/>
      <c r="I174" s="15"/>
      <c r="J174" s="14">
        <v>0</v>
      </c>
      <c r="K174" s="14">
        <v>0</v>
      </c>
      <c r="L174" s="14">
        <v>15000</v>
      </c>
      <c r="M174" s="14">
        <v>0</v>
      </c>
      <c r="N174" s="11"/>
      <c r="O174" s="67">
        <v>27500</v>
      </c>
      <c r="P174" s="83">
        <v>15000</v>
      </c>
      <c r="Q174" s="67">
        <v>12500</v>
      </c>
      <c r="R174" s="67">
        <v>12500</v>
      </c>
    </row>
    <row r="175" spans="1:18" ht="12.75">
      <c r="A175" s="38">
        <v>131</v>
      </c>
      <c r="B175" s="66" t="s">
        <v>224</v>
      </c>
      <c r="C175" s="15"/>
      <c r="D175" s="15"/>
      <c r="E175" s="15"/>
      <c r="F175" s="15"/>
      <c r="G175" s="14"/>
      <c r="H175" s="14"/>
      <c r="I175" s="15"/>
      <c r="J175" s="14">
        <v>0</v>
      </c>
      <c r="K175" s="14">
        <v>0</v>
      </c>
      <c r="L175" s="67">
        <v>3900</v>
      </c>
      <c r="M175" s="14">
        <v>600</v>
      </c>
      <c r="N175" s="11"/>
      <c r="O175" s="67">
        <v>7420</v>
      </c>
      <c r="P175" s="67">
        <v>7420</v>
      </c>
      <c r="Q175" s="14"/>
      <c r="R175" s="14"/>
    </row>
    <row r="176" spans="1:18" ht="12.75">
      <c r="A176" s="38">
        <v>132</v>
      </c>
      <c r="B176" s="66" t="s">
        <v>231</v>
      </c>
      <c r="C176" s="15"/>
      <c r="D176" s="15"/>
      <c r="E176" s="15"/>
      <c r="F176" s="15"/>
      <c r="G176" s="14"/>
      <c r="H176" s="14"/>
      <c r="I176" s="15"/>
      <c r="J176" s="14">
        <v>0</v>
      </c>
      <c r="K176" s="14">
        <v>0</v>
      </c>
      <c r="L176" s="67">
        <v>0</v>
      </c>
      <c r="M176" s="14">
        <v>0</v>
      </c>
      <c r="N176" s="11"/>
      <c r="O176" s="67">
        <v>4750</v>
      </c>
      <c r="P176" s="67">
        <v>4750</v>
      </c>
      <c r="Q176" s="14"/>
      <c r="R176" s="14"/>
    </row>
    <row r="177" spans="1:19" ht="15">
      <c r="A177" s="40"/>
      <c r="B177" s="26" t="s">
        <v>59</v>
      </c>
      <c r="C177" s="27">
        <f aca="true" t="shared" si="25" ref="C177:H177">SUM(C162:C176)</f>
        <v>570000</v>
      </c>
      <c r="D177" s="27">
        <f t="shared" si="25"/>
        <v>755000</v>
      </c>
      <c r="E177" s="27">
        <f t="shared" si="25"/>
        <v>474100</v>
      </c>
      <c r="F177" s="27">
        <f t="shared" si="25"/>
        <v>15737</v>
      </c>
      <c r="G177" s="27">
        <f t="shared" si="25"/>
        <v>7500</v>
      </c>
      <c r="H177" s="27">
        <f t="shared" si="25"/>
        <v>8000</v>
      </c>
      <c r="I177" s="27">
        <f>SUM(I159:I176)</f>
        <v>12215</v>
      </c>
      <c r="J177" s="27">
        <f>SUM(J158:J176)</f>
        <v>212386</v>
      </c>
      <c r="K177" s="27">
        <f>SUM(K158:K176)</f>
        <v>23319</v>
      </c>
      <c r="L177" s="27">
        <f>SUM(L158:L176)</f>
        <v>19997</v>
      </c>
      <c r="M177" s="27">
        <f>SUM(M158:M176)</f>
        <v>412039</v>
      </c>
      <c r="N177" s="31"/>
      <c r="O177" s="27">
        <f>SUM(O158:O176)</f>
        <v>932480</v>
      </c>
      <c r="P177" s="27">
        <f>SUM(P158:P176)</f>
        <v>449730</v>
      </c>
      <c r="Q177" s="27">
        <f>SUM(Q158:Q176)</f>
        <v>12500</v>
      </c>
      <c r="R177" s="27">
        <f>SUM(R158:R176)</f>
        <v>12500</v>
      </c>
      <c r="S177" s="5"/>
    </row>
    <row r="178" spans="1:19" ht="15">
      <c r="A178" s="40"/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90"/>
      <c r="O178" s="89"/>
      <c r="P178" s="89"/>
      <c r="Q178" s="89"/>
      <c r="R178" s="89"/>
      <c r="S178" s="5"/>
    </row>
    <row r="179" spans="1:18" ht="12.75">
      <c r="A179" s="38"/>
      <c r="B179" s="66"/>
      <c r="C179" s="67"/>
      <c r="D179" s="67"/>
      <c r="E179" s="67"/>
      <c r="F179" s="67"/>
      <c r="G179" s="67"/>
      <c r="H179" s="67"/>
      <c r="I179" s="67"/>
      <c r="J179" s="68"/>
      <c r="K179" s="68"/>
      <c r="L179" s="68"/>
      <c r="M179" s="68"/>
      <c r="N179" s="91"/>
      <c r="O179" s="68"/>
      <c r="P179" s="68"/>
      <c r="Q179" s="68"/>
      <c r="R179" s="68"/>
    </row>
    <row r="180" spans="1:19" ht="12.75">
      <c r="A180" s="41"/>
      <c r="B180" s="32" t="s">
        <v>75</v>
      </c>
      <c r="C180" s="33" t="e">
        <f>C155+C177+#REF!</f>
        <v>#REF!</v>
      </c>
      <c r="D180" s="33" t="e">
        <f>D155+D177+#REF!</f>
        <v>#REF!</v>
      </c>
      <c r="E180" s="33" t="e">
        <f>E155+E177+#REF!</f>
        <v>#REF!</v>
      </c>
      <c r="F180" s="33" t="e">
        <f>F155+F177+#REF!</f>
        <v>#REF!</v>
      </c>
      <c r="G180" s="33" t="e">
        <f>G155+G177+#REF!</f>
        <v>#REF!</v>
      </c>
      <c r="H180" s="33" t="e">
        <f>H155+H177+#REF!</f>
        <v>#REF!</v>
      </c>
      <c r="I180" s="33" t="e">
        <f>I155+I177</f>
        <v>#REF!</v>
      </c>
      <c r="J180" s="33" t="e">
        <f>J155+J177</f>
        <v>#REF!</v>
      </c>
      <c r="K180" s="33" t="e">
        <f>K155+K177</f>
        <v>#REF!</v>
      </c>
      <c r="L180" s="33" t="e">
        <f>L155+L177</f>
        <v>#REF!</v>
      </c>
      <c r="M180" s="33" t="e">
        <f>M155+M177</f>
        <v>#REF!</v>
      </c>
      <c r="N180" s="34"/>
      <c r="O180" s="33">
        <f>O155+O177</f>
        <v>1791330</v>
      </c>
      <c r="P180" s="33">
        <f>P155+P177</f>
        <v>1311510</v>
      </c>
      <c r="Q180" s="33">
        <f>Q155+Q177</f>
        <v>847092</v>
      </c>
      <c r="R180" s="33">
        <f>R155+R177</f>
        <v>846592</v>
      </c>
      <c r="S180" s="6"/>
    </row>
    <row r="181" spans="1:19" ht="12.75">
      <c r="A181" s="41"/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4"/>
      <c r="O181" s="93"/>
      <c r="P181" s="93"/>
      <c r="Q181" s="93"/>
      <c r="R181" s="93"/>
      <c r="S181" s="6"/>
    </row>
    <row r="182" spans="1:19" ht="12.75">
      <c r="A182" s="41"/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4"/>
      <c r="O182" s="93"/>
      <c r="P182" s="93"/>
      <c r="Q182" s="93"/>
      <c r="R182" s="93"/>
      <c r="S182" s="6"/>
    </row>
    <row r="183" spans="1:19" ht="12.75">
      <c r="A183" s="41"/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4"/>
      <c r="O183" s="93"/>
      <c r="P183" s="93"/>
      <c r="Q183" s="93"/>
      <c r="R183" s="93"/>
      <c r="S183" s="6"/>
    </row>
    <row r="184" spans="1:18" ht="12.75">
      <c r="A184" s="38"/>
      <c r="B184" s="12" t="s">
        <v>6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1"/>
      <c r="O184" s="15"/>
      <c r="P184" s="15"/>
      <c r="Q184" s="15"/>
      <c r="R184" s="15"/>
    </row>
    <row r="185" spans="1:18" ht="12.75">
      <c r="A185" s="64">
        <v>133</v>
      </c>
      <c r="B185" s="13" t="s">
        <v>117</v>
      </c>
      <c r="C185" s="15"/>
      <c r="D185" s="15"/>
      <c r="E185" s="15"/>
      <c r="F185" s="15"/>
      <c r="G185" s="15"/>
      <c r="H185" s="15"/>
      <c r="I185" s="15"/>
      <c r="J185" s="15">
        <v>2185</v>
      </c>
      <c r="K185" s="15">
        <v>2326</v>
      </c>
      <c r="L185" s="15">
        <v>2476</v>
      </c>
      <c r="M185" s="15">
        <v>2476</v>
      </c>
      <c r="N185" s="13"/>
      <c r="O185" s="15">
        <v>1078</v>
      </c>
      <c r="P185" s="15">
        <v>1078</v>
      </c>
      <c r="Q185" s="15">
        <v>0</v>
      </c>
      <c r="R185" s="15">
        <v>0</v>
      </c>
    </row>
    <row r="186" spans="1:18" ht="12.75">
      <c r="A186" s="64">
        <v>134</v>
      </c>
      <c r="B186" s="13" t="s">
        <v>152</v>
      </c>
      <c r="C186" s="15"/>
      <c r="D186" s="15"/>
      <c r="E186" s="15"/>
      <c r="F186" s="15"/>
      <c r="G186" s="15"/>
      <c r="H186" s="15"/>
      <c r="I186" s="15"/>
      <c r="J186" s="15">
        <v>0</v>
      </c>
      <c r="K186" s="15">
        <v>0</v>
      </c>
      <c r="L186" s="15">
        <v>8000</v>
      </c>
      <c r="M186" s="15">
        <v>0</v>
      </c>
      <c r="N186" s="13"/>
      <c r="O186" s="15">
        <v>11000</v>
      </c>
      <c r="P186" s="78">
        <v>0</v>
      </c>
      <c r="Q186" s="15">
        <v>0</v>
      </c>
      <c r="R186" s="15">
        <v>0</v>
      </c>
    </row>
    <row r="187" spans="1:18" ht="12.75">
      <c r="A187" s="64">
        <v>135</v>
      </c>
      <c r="B187" s="13" t="s">
        <v>30</v>
      </c>
      <c r="C187" s="14">
        <v>225720</v>
      </c>
      <c r="D187" s="14">
        <v>225720</v>
      </c>
      <c r="E187" s="14">
        <v>225720</v>
      </c>
      <c r="F187" s="14">
        <v>7493</v>
      </c>
      <c r="G187" s="14">
        <v>7492</v>
      </c>
      <c r="H187" s="14">
        <v>1600</v>
      </c>
      <c r="I187" s="14">
        <v>7493</v>
      </c>
      <c r="J187" s="14">
        <v>7493</v>
      </c>
      <c r="K187" s="14">
        <v>7493</v>
      </c>
      <c r="L187" s="14">
        <v>7493</v>
      </c>
      <c r="M187" s="14">
        <v>7493</v>
      </c>
      <c r="N187" s="11"/>
      <c r="O187" s="14">
        <v>7493</v>
      </c>
      <c r="P187" s="14">
        <v>7493</v>
      </c>
      <c r="Q187" s="14">
        <v>0</v>
      </c>
      <c r="R187" s="14">
        <v>0</v>
      </c>
    </row>
    <row r="188" spans="1:19" ht="15">
      <c r="A188" s="40"/>
      <c r="B188" s="26" t="s">
        <v>60</v>
      </c>
      <c r="C188" s="27">
        <f aca="true" t="shared" si="26" ref="C188:I188">SUM(C187:C187)</f>
        <v>225720</v>
      </c>
      <c r="D188" s="27">
        <f t="shared" si="26"/>
        <v>225720</v>
      </c>
      <c r="E188" s="27">
        <f t="shared" si="26"/>
        <v>225720</v>
      </c>
      <c r="F188" s="27">
        <f t="shared" si="26"/>
        <v>7493</v>
      </c>
      <c r="G188" s="27">
        <f t="shared" si="26"/>
        <v>7492</v>
      </c>
      <c r="H188" s="27">
        <f t="shared" si="26"/>
        <v>1600</v>
      </c>
      <c r="I188" s="27">
        <f t="shared" si="26"/>
        <v>7493</v>
      </c>
      <c r="J188" s="27">
        <f>SUM(J185:J187)</f>
        <v>9678</v>
      </c>
      <c r="K188" s="27">
        <f>SUM(K185:K187)</f>
        <v>9819</v>
      </c>
      <c r="L188" s="27">
        <f>SUM(L185:L187)</f>
        <v>17969</v>
      </c>
      <c r="M188" s="27">
        <f>SUM(M185:M187)</f>
        <v>9969</v>
      </c>
      <c r="N188" s="31"/>
      <c r="O188" s="27">
        <f>SUM(O185:O187)</f>
        <v>19571</v>
      </c>
      <c r="P188" s="27">
        <f>SUM(P185:P187)</f>
        <v>8571</v>
      </c>
      <c r="Q188" s="27">
        <f>SUM(Q185:Q187)</f>
        <v>0</v>
      </c>
      <c r="R188" s="27">
        <f>SUM(R185:R187)</f>
        <v>0</v>
      </c>
      <c r="S188" s="5"/>
    </row>
    <row r="189" spans="1:18" ht="12.75">
      <c r="A189" s="38"/>
      <c r="B189" s="13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1"/>
      <c r="O189" s="15"/>
      <c r="P189" s="15"/>
      <c r="Q189" s="15"/>
      <c r="R189" s="15"/>
    </row>
    <row r="190" spans="1:19" ht="33.75" customHeight="1">
      <c r="A190" s="85"/>
      <c r="B190" s="86" t="s">
        <v>83</v>
      </c>
      <c r="C190" s="84" t="e">
        <f aca="true" t="shared" si="27" ref="C190:M190">C188+C180</f>
        <v>#REF!</v>
      </c>
      <c r="D190" s="84" t="e">
        <f t="shared" si="27"/>
        <v>#REF!</v>
      </c>
      <c r="E190" s="84" t="e">
        <f t="shared" si="27"/>
        <v>#REF!</v>
      </c>
      <c r="F190" s="84" t="e">
        <f t="shared" si="27"/>
        <v>#REF!</v>
      </c>
      <c r="G190" s="84" t="e">
        <f t="shared" si="27"/>
        <v>#REF!</v>
      </c>
      <c r="H190" s="84" t="e">
        <f t="shared" si="27"/>
        <v>#REF!</v>
      </c>
      <c r="I190" s="84" t="e">
        <f t="shared" si="27"/>
        <v>#REF!</v>
      </c>
      <c r="J190" s="84" t="e">
        <f t="shared" si="27"/>
        <v>#REF!</v>
      </c>
      <c r="K190" s="84" t="e">
        <f t="shared" si="27"/>
        <v>#REF!</v>
      </c>
      <c r="L190" s="84" t="e">
        <f t="shared" si="27"/>
        <v>#REF!</v>
      </c>
      <c r="M190" s="84" t="e">
        <f t="shared" si="27"/>
        <v>#REF!</v>
      </c>
      <c r="N190" s="85"/>
      <c r="O190" s="84">
        <f>O188+O180</f>
        <v>1810901</v>
      </c>
      <c r="P190" s="84">
        <f>P188+P180</f>
        <v>1320081</v>
      </c>
      <c r="Q190" s="84">
        <f>Q188+Q180</f>
        <v>847092</v>
      </c>
      <c r="R190" s="84">
        <f>R188+R180</f>
        <v>846592</v>
      </c>
      <c r="S190" s="7"/>
    </row>
    <row r="191" spans="1:18" ht="14.2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</row>
    <row r="197" ht="12.75">
      <c r="E197" t="s">
        <v>5</v>
      </c>
    </row>
    <row r="198" spans="2:5" ht="20.25">
      <c r="B198" s="2" t="s">
        <v>100</v>
      </c>
      <c r="E198" t="s">
        <v>5</v>
      </c>
    </row>
    <row r="200" ht="8.25" customHeight="1"/>
    <row r="201" spans="1:18" ht="12.75">
      <c r="A201" s="109"/>
      <c r="B201" s="105" t="s">
        <v>95</v>
      </c>
      <c r="C201" s="105" t="s">
        <v>76</v>
      </c>
      <c r="D201" s="105" t="s">
        <v>77</v>
      </c>
      <c r="E201" s="105" t="s">
        <v>78</v>
      </c>
      <c r="F201" s="105"/>
      <c r="G201" s="105" t="s">
        <v>79</v>
      </c>
      <c r="H201" s="105" t="s">
        <v>80</v>
      </c>
      <c r="I201" s="105"/>
      <c r="J201" s="100" t="s">
        <v>153</v>
      </c>
      <c r="K201" s="100" t="s">
        <v>189</v>
      </c>
      <c r="L201" s="100" t="s">
        <v>188</v>
      </c>
      <c r="M201" s="100" t="s">
        <v>190</v>
      </c>
      <c r="N201" s="100" t="s">
        <v>154</v>
      </c>
      <c r="O201" s="100" t="s">
        <v>235</v>
      </c>
      <c r="P201" s="113" t="s">
        <v>239</v>
      </c>
      <c r="Q201" s="100" t="s">
        <v>236</v>
      </c>
      <c r="R201" s="100" t="s">
        <v>237</v>
      </c>
    </row>
    <row r="202" spans="1:18" ht="23.25" customHeight="1">
      <c r="A202" s="110"/>
      <c r="B202" s="105"/>
      <c r="C202" s="105"/>
      <c r="D202" s="105"/>
      <c r="E202" s="105"/>
      <c r="F202" s="105"/>
      <c r="G202" s="105"/>
      <c r="H202" s="105"/>
      <c r="I202" s="105"/>
      <c r="J202" s="101"/>
      <c r="K202" s="101"/>
      <c r="L202" s="101"/>
      <c r="M202" s="101"/>
      <c r="N202" s="101"/>
      <c r="O202" s="101"/>
      <c r="P202" s="114"/>
      <c r="Q202" s="101"/>
      <c r="R202" s="101"/>
    </row>
    <row r="203" spans="1:18" ht="12.75">
      <c r="A203" s="39"/>
      <c r="B203" s="22"/>
      <c r="C203" s="53"/>
      <c r="D203" s="54"/>
      <c r="E203" s="54"/>
      <c r="F203" s="54"/>
      <c r="G203" s="54"/>
      <c r="H203" s="54"/>
      <c r="I203" s="54"/>
      <c r="J203" s="54"/>
      <c r="K203" s="54"/>
      <c r="L203" s="55"/>
      <c r="M203" s="55"/>
      <c r="N203" s="21"/>
      <c r="O203" s="55"/>
      <c r="P203" s="55"/>
      <c r="Q203" s="55"/>
      <c r="R203" s="55"/>
    </row>
    <row r="204" spans="1:18" ht="12.75">
      <c r="A204" s="38"/>
      <c r="B204" s="13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1"/>
      <c r="O204" s="15"/>
      <c r="P204" s="15"/>
      <c r="Q204" s="15"/>
      <c r="R204" s="15"/>
    </row>
    <row r="205" spans="1:18" ht="12.75">
      <c r="A205" s="38"/>
      <c r="B205" s="16" t="s">
        <v>96</v>
      </c>
      <c r="C205" s="17">
        <f aca="true" t="shared" si="28" ref="C205:H205">SUM(C203)</f>
        <v>0</v>
      </c>
      <c r="D205" s="17">
        <f t="shared" si="28"/>
        <v>0</v>
      </c>
      <c r="E205" s="17">
        <f t="shared" si="28"/>
        <v>0</v>
      </c>
      <c r="F205" s="17">
        <f t="shared" si="28"/>
        <v>0</v>
      </c>
      <c r="G205" s="17">
        <f t="shared" si="28"/>
        <v>0</v>
      </c>
      <c r="H205" s="17">
        <f t="shared" si="28"/>
        <v>0</v>
      </c>
      <c r="I205" s="17"/>
      <c r="J205" s="17">
        <v>1079974</v>
      </c>
      <c r="K205" s="17">
        <v>1382353</v>
      </c>
      <c r="L205" s="17">
        <v>751336</v>
      </c>
      <c r="M205" s="17">
        <v>1253879</v>
      </c>
      <c r="N205" s="11"/>
      <c r="O205" s="17">
        <v>1810901</v>
      </c>
      <c r="P205" s="17">
        <v>1322959</v>
      </c>
      <c r="Q205" s="17">
        <v>894711</v>
      </c>
      <c r="R205" s="17">
        <v>904911</v>
      </c>
    </row>
    <row r="206" spans="1:18" ht="12.75">
      <c r="A206" s="38"/>
      <c r="B206" s="56" t="s">
        <v>97</v>
      </c>
      <c r="C206" s="43"/>
      <c r="D206" s="44"/>
      <c r="E206" s="44"/>
      <c r="F206" s="44"/>
      <c r="G206" s="44"/>
      <c r="H206" s="44"/>
      <c r="I206" s="44"/>
      <c r="J206" s="43" t="e">
        <f>SUM(J190)</f>
        <v>#REF!</v>
      </c>
      <c r="K206" s="43">
        <v>1356259</v>
      </c>
      <c r="L206" s="43" t="e">
        <f>SUM(L190)</f>
        <v>#REF!</v>
      </c>
      <c r="M206" s="43" t="e">
        <f>SUM(M190)</f>
        <v>#REF!</v>
      </c>
      <c r="N206" s="57"/>
      <c r="O206" s="43">
        <f>SUM(O190)</f>
        <v>1810901</v>
      </c>
      <c r="P206" s="43">
        <v>1320081</v>
      </c>
      <c r="Q206" s="43">
        <f>SUM(Q190)</f>
        <v>847092</v>
      </c>
      <c r="R206" s="43">
        <f>SUM(R190)</f>
        <v>846592</v>
      </c>
    </row>
    <row r="207" spans="1:18" ht="12.75">
      <c r="A207" s="39"/>
      <c r="B207" s="56"/>
      <c r="C207" s="43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57"/>
      <c r="O207" s="44"/>
      <c r="P207" s="44"/>
      <c r="Q207" s="44"/>
      <c r="R207" s="44"/>
    </row>
    <row r="208" spans="1:18" ht="12.75">
      <c r="A208" s="61"/>
      <c r="B208" s="58" t="s">
        <v>98</v>
      </c>
      <c r="C208" s="59" t="e">
        <f>C87+#REF!+#REF!+C93+C97+C99+C104+C119+C121+#REF!+C128+C132+C138+C140+#REF!+#REF!+#REF!+#REF!+C163+C166+#REF!+C180+C188+#REF!+C197+C205</f>
        <v>#REF!</v>
      </c>
      <c r="D208" s="59" t="e">
        <f>D87+#REF!+#REF!+D93+D97+D99+D104+D119+D121+#REF!+D128+D132+D138+D140+#REF!+#REF!+#REF!+#REF!+D163+D166+#REF!+D180+D188+#REF!+D197+D205</f>
        <v>#REF!</v>
      </c>
      <c r="E208" s="59" t="e">
        <f>E87+#REF!+#REF!+E93+E97+E99+E104+E119+E121+#REF!+E128+E132+E138+E140+#REF!+#REF!+#REF!+#REF!+E163+E166+#REF!+E180+E188+#REF!+E197+E205</f>
        <v>#REF!</v>
      </c>
      <c r="F208" s="59" t="e">
        <f>F87+#REF!+#REF!+F93+F97+F99+F104+F119+F121+#REF!+F128+F132+F138+F140+#REF!+#REF!+#REF!+#REF!+F163+F166+#REF!+F180+F188+#REF!+F197+F205</f>
        <v>#REF!</v>
      </c>
      <c r="G208" s="59" t="e">
        <f>G87+#REF!+#REF!+G93+G97+G99+G104+G119+G121+#REF!+G128+G132+G138+G140+#REF!+#REF!+#REF!+#REF!+G163+G166+#REF!+G180+G188+#REF!+G197+G205</f>
        <v>#REF!</v>
      </c>
      <c r="H208" s="59" t="e">
        <f>H87+#REF!+#REF!+H93+H97+H99+H104+H119+H121+#REF!+H128+H132+H138+H140+#REF!+#REF!+#REF!+#REF!+H163+H166+#REF!+H180+H188+#REF!+H197+H205</f>
        <v>#REF!</v>
      </c>
      <c r="I208" s="59"/>
      <c r="J208" s="59" t="e">
        <f>SUM(J205-J206)</f>
        <v>#REF!</v>
      </c>
      <c r="K208" s="59">
        <f>SUM(K205-K206)</f>
        <v>26094</v>
      </c>
      <c r="L208" s="59" t="e">
        <f>SUM(L205-L206)</f>
        <v>#REF!</v>
      </c>
      <c r="M208" s="59" t="e">
        <f>SUM(M205-M206)</f>
        <v>#REF!</v>
      </c>
      <c r="N208" s="60"/>
      <c r="O208" s="59">
        <f>SUM(O205-O206)</f>
        <v>0</v>
      </c>
      <c r="P208" s="59">
        <f>SUM(P205-P206)</f>
        <v>2878</v>
      </c>
      <c r="Q208" s="59">
        <f>SUM(Q205-Q206)</f>
        <v>47619</v>
      </c>
      <c r="R208" s="59">
        <f>SUM(R205-R206)</f>
        <v>58319</v>
      </c>
    </row>
    <row r="209" spans="1:18" ht="12.75">
      <c r="A209" s="61"/>
      <c r="B209" s="58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60"/>
      <c r="O209" s="59"/>
      <c r="P209" s="59"/>
      <c r="Q209" s="59"/>
      <c r="R209" s="59"/>
    </row>
    <row r="210" spans="1:18" ht="12.75">
      <c r="A210" s="61"/>
      <c r="B210" s="26" t="s">
        <v>99</v>
      </c>
      <c r="C210" s="27"/>
      <c r="D210" s="27"/>
      <c r="E210" s="27"/>
      <c r="F210" s="27"/>
      <c r="G210" s="27"/>
      <c r="H210" s="27"/>
      <c r="I210" s="27"/>
      <c r="J210" s="27">
        <v>0</v>
      </c>
      <c r="K210" s="27">
        <v>0</v>
      </c>
      <c r="L210" s="27">
        <v>0</v>
      </c>
      <c r="M210" s="27">
        <v>0</v>
      </c>
      <c r="N210" s="28"/>
      <c r="O210" s="27">
        <v>0</v>
      </c>
      <c r="P210" s="27"/>
      <c r="Q210" s="27">
        <v>0</v>
      </c>
      <c r="R210" s="27">
        <v>0</v>
      </c>
    </row>
    <row r="211" spans="1:18" ht="12.75">
      <c r="A211" s="4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4" ht="12.75">
      <c r="B214" s="63" t="s">
        <v>254</v>
      </c>
    </row>
    <row r="216" spans="2:12" ht="12.75">
      <c r="B216" s="69" t="s">
        <v>255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</row>
    <row r="217" spans="2:18" ht="12.75"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R217" s="63" t="s">
        <v>108</v>
      </c>
    </row>
    <row r="218" spans="2:18" ht="12.7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R218" t="s">
        <v>0</v>
      </c>
    </row>
    <row r="219" spans="2:12" ht="12.7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</row>
  </sheetData>
  <sheetProtection/>
  <mergeCells count="111">
    <mergeCell ref="B2:R3"/>
    <mergeCell ref="B4:R5"/>
    <mergeCell ref="I6:J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Q7:Q8"/>
    <mergeCell ref="R7:R8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Q36:Q37"/>
    <mergeCell ref="R36:R3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Q69:Q70"/>
    <mergeCell ref="R69:R70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Q108:Q109"/>
    <mergeCell ref="R108:R109"/>
    <mergeCell ref="A146:A147"/>
    <mergeCell ref="B146:B147"/>
    <mergeCell ref="C146:C147"/>
    <mergeCell ref="D146:D147"/>
    <mergeCell ref="E146:E147"/>
    <mergeCell ref="Q146:Q147"/>
    <mergeCell ref="R146:R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J201:J202"/>
    <mergeCell ref="K201:K202"/>
    <mergeCell ref="L201:L202"/>
    <mergeCell ref="M201:M202"/>
    <mergeCell ref="P201:P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A201:A202"/>
    <mergeCell ref="N201:N202"/>
    <mergeCell ref="O201:O202"/>
    <mergeCell ref="Q201:Q202"/>
    <mergeCell ref="R201:R202"/>
    <mergeCell ref="P7:P8"/>
    <mergeCell ref="P36:P37"/>
    <mergeCell ref="P69:P70"/>
    <mergeCell ref="P108:P109"/>
    <mergeCell ref="P146:P1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Vlastnik</dc:creator>
  <cp:keywords/>
  <dc:description/>
  <cp:lastModifiedBy>BEZEKOVÁ Emília</cp:lastModifiedBy>
  <cp:lastPrinted>2020-12-01T14:15:09Z</cp:lastPrinted>
  <dcterms:modified xsi:type="dcterms:W3CDTF">2020-12-01T15:55:34Z</dcterms:modified>
  <cp:category/>
  <cp:version/>
  <cp:contentType/>
  <cp:contentStatus/>
</cp:coreProperties>
</file>