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90" windowHeight="7905" activeTab="4"/>
  </bookViews>
  <sheets>
    <sheet name="Rekapitulácia" sheetId="1" r:id="rId1"/>
    <sheet name="Krycí list stavby" sheetId="2" r:id="rId2"/>
    <sheet name="Kryci_list 10532" sheetId="3" r:id="rId3"/>
    <sheet name="Rekap 10532" sheetId="4" r:id="rId4"/>
    <sheet name="SO 10532" sheetId="5" r:id="rId5"/>
  </sheets>
  <definedNames>
    <definedName name="_xlnm.Print_Titles" localSheetId="3">'Rekap 10532'!$9:$9</definedName>
    <definedName name="_xlnm.Print_Titles" localSheetId="4">'SO 10532'!$8:$8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F18" i="2"/>
  <c r="E18" i="2"/>
  <c r="D18" i="2"/>
  <c r="F16" i="2"/>
  <c r="E16" i="2"/>
  <c r="D16" i="2"/>
  <c r="F8" i="1"/>
  <c r="E8" i="1"/>
  <c r="D8" i="1"/>
  <c r="E7" i="1"/>
  <c r="J17" i="3"/>
  <c r="K7" i="1"/>
  <c r="I30" i="3"/>
  <c r="J30" i="3" s="1"/>
  <c r="Z42" i="5"/>
  <c r="M39" i="5"/>
  <c r="C13" i="4" s="1"/>
  <c r="H39" i="5"/>
  <c r="K38" i="5"/>
  <c r="J38" i="5"/>
  <c r="S38" i="5"/>
  <c r="P38" i="5"/>
  <c r="L38" i="5"/>
  <c r="I38" i="5"/>
  <c r="K37" i="5"/>
  <c r="J37" i="5"/>
  <c r="S37" i="5"/>
  <c r="P37" i="5"/>
  <c r="L37" i="5"/>
  <c r="I37" i="5"/>
  <c r="K36" i="5"/>
  <c r="J36" i="5"/>
  <c r="S36" i="5"/>
  <c r="S39" i="5" s="1"/>
  <c r="F13" i="4" s="1"/>
  <c r="P36" i="5"/>
  <c r="P39" i="5" s="1"/>
  <c r="E13" i="4" s="1"/>
  <c r="L36" i="5"/>
  <c r="L39" i="5" s="1"/>
  <c r="B13" i="4" s="1"/>
  <c r="I36" i="5"/>
  <c r="I39" i="5" s="1"/>
  <c r="D13" i="4" s="1"/>
  <c r="H33" i="5"/>
  <c r="M33" i="5"/>
  <c r="C12" i="4" s="1"/>
  <c r="K32" i="5"/>
  <c r="J32" i="5"/>
  <c r="S32" i="5"/>
  <c r="P32" i="5"/>
  <c r="L32" i="5"/>
  <c r="I32" i="5"/>
  <c r="K31" i="5"/>
  <c r="J31" i="5"/>
  <c r="S31" i="5"/>
  <c r="P31" i="5"/>
  <c r="L31" i="5"/>
  <c r="I31" i="5"/>
  <c r="K30" i="5"/>
  <c r="J30" i="5"/>
  <c r="S30" i="5"/>
  <c r="P30" i="5"/>
  <c r="L30" i="5"/>
  <c r="I30" i="5"/>
  <c r="K29" i="5"/>
  <c r="J29" i="5"/>
  <c r="S29" i="5"/>
  <c r="P29" i="5"/>
  <c r="L29" i="5"/>
  <c r="I29" i="5"/>
  <c r="K28" i="5"/>
  <c r="J28" i="5"/>
  <c r="S28" i="5"/>
  <c r="P28" i="5"/>
  <c r="L28" i="5"/>
  <c r="I28" i="5"/>
  <c r="K27" i="5"/>
  <c r="J27" i="5"/>
  <c r="S27" i="5"/>
  <c r="S33" i="5" s="1"/>
  <c r="F12" i="4" s="1"/>
  <c r="P27" i="5"/>
  <c r="P33" i="5" s="1"/>
  <c r="E12" i="4" s="1"/>
  <c r="L27" i="5"/>
  <c r="G33" i="5" s="1"/>
  <c r="I27" i="5"/>
  <c r="I33" i="5" s="1"/>
  <c r="D12" i="4" s="1"/>
  <c r="K23" i="5"/>
  <c r="J23" i="5"/>
  <c r="S23" i="5"/>
  <c r="P23" i="5"/>
  <c r="M23" i="5"/>
  <c r="I23" i="5"/>
  <c r="K22" i="5"/>
  <c r="J22" i="5"/>
  <c r="S22" i="5"/>
  <c r="P22" i="5"/>
  <c r="L22" i="5"/>
  <c r="I22" i="5"/>
  <c r="K21" i="5"/>
  <c r="J21" i="5"/>
  <c r="S21" i="5"/>
  <c r="P21" i="5"/>
  <c r="L21" i="5"/>
  <c r="I21" i="5"/>
  <c r="K20" i="5"/>
  <c r="J20" i="5"/>
  <c r="S20" i="5"/>
  <c r="P20" i="5"/>
  <c r="L20" i="5"/>
  <c r="I20" i="5"/>
  <c r="K19" i="5"/>
  <c r="J19" i="5"/>
  <c r="S19" i="5"/>
  <c r="P19" i="5"/>
  <c r="L19" i="5"/>
  <c r="I19" i="5"/>
  <c r="K18" i="5"/>
  <c r="J18" i="5"/>
  <c r="S18" i="5"/>
  <c r="P18" i="5"/>
  <c r="L18" i="5"/>
  <c r="I18" i="5"/>
  <c r="K17" i="5"/>
  <c r="J17" i="5"/>
  <c r="S17" i="5"/>
  <c r="P17" i="5"/>
  <c r="L17" i="5"/>
  <c r="I17" i="5"/>
  <c r="K16" i="5"/>
  <c r="J16" i="5"/>
  <c r="S16" i="5"/>
  <c r="P16" i="5"/>
  <c r="L16" i="5"/>
  <c r="I16" i="5"/>
  <c r="K15" i="5"/>
  <c r="J15" i="5"/>
  <c r="S15" i="5"/>
  <c r="P15" i="5"/>
  <c r="L15" i="5"/>
  <c r="I15" i="5"/>
  <c r="K14" i="5"/>
  <c r="J14" i="5"/>
  <c r="S14" i="5"/>
  <c r="P14" i="5"/>
  <c r="L14" i="5"/>
  <c r="I14" i="5"/>
  <c r="K13" i="5"/>
  <c r="J13" i="5"/>
  <c r="S13" i="5"/>
  <c r="P13" i="5"/>
  <c r="L13" i="5"/>
  <c r="I13" i="5"/>
  <c r="K12" i="5"/>
  <c r="J12" i="5"/>
  <c r="S12" i="5"/>
  <c r="P12" i="5"/>
  <c r="L12" i="5"/>
  <c r="I12" i="5"/>
  <c r="K11" i="5"/>
  <c r="K42" i="5" s="1"/>
  <c r="J11" i="5"/>
  <c r="S11" i="5"/>
  <c r="P11" i="5"/>
  <c r="L11" i="5"/>
  <c r="I11" i="5"/>
  <c r="J20" i="3"/>
  <c r="S42" i="5" l="1"/>
  <c r="F16" i="4" s="1"/>
  <c r="I24" i="5"/>
  <c r="D11" i="4" s="1"/>
  <c r="M24" i="5"/>
  <c r="C11" i="4" s="1"/>
  <c r="H24" i="5"/>
  <c r="S24" i="5"/>
  <c r="F11" i="4" s="1"/>
  <c r="I41" i="5"/>
  <c r="D14" i="4" s="1"/>
  <c r="H41" i="5"/>
  <c r="M41" i="5"/>
  <c r="C14" i="4" s="1"/>
  <c r="E17" i="3" s="1"/>
  <c r="E17" i="2" s="1"/>
  <c r="S41" i="5"/>
  <c r="F14" i="4" s="1"/>
  <c r="H42" i="5"/>
  <c r="L24" i="5"/>
  <c r="B11" i="4" s="1"/>
  <c r="G24" i="5"/>
  <c r="P24" i="5"/>
  <c r="E11" i="4" s="1"/>
  <c r="L33" i="5"/>
  <c r="B12" i="4" s="1"/>
  <c r="G39" i="5"/>
  <c r="G41" i="5"/>
  <c r="P41" i="5"/>
  <c r="E14" i="4" s="1"/>
  <c r="F17" i="3"/>
  <c r="F17" i="2" s="1"/>
  <c r="F20" i="2" s="1"/>
  <c r="J22" i="3" l="1"/>
  <c r="J22" i="2" s="1"/>
  <c r="I42" i="5"/>
  <c r="L41" i="5"/>
  <c r="B14" i="4" s="1"/>
  <c r="D17" i="3" s="1"/>
  <c r="D17" i="2" s="1"/>
  <c r="P42" i="5"/>
  <c r="E16" i="4" s="1"/>
  <c r="M42" i="5"/>
  <c r="C16" i="4" s="1"/>
  <c r="J24" i="3"/>
  <c r="J24" i="2" s="1"/>
  <c r="F24" i="3"/>
  <c r="F24" i="2" s="1"/>
  <c r="J23" i="3"/>
  <c r="J23" i="2" s="1"/>
  <c r="F22" i="3"/>
  <c r="F22" i="2" s="1"/>
  <c r="F20" i="3"/>
  <c r="F23" i="3"/>
  <c r="F23" i="2" s="1"/>
  <c r="D16" i="4" l="1"/>
  <c r="B7" i="1"/>
  <c r="L42" i="5"/>
  <c r="B16" i="4" s="1"/>
  <c r="G42" i="5"/>
  <c r="J26" i="2"/>
  <c r="J28" i="2" s="1"/>
  <c r="J26" i="3"/>
  <c r="J28" i="3" l="1"/>
  <c r="C7" i="1"/>
  <c r="C8" i="1" s="1"/>
  <c r="B8" i="1"/>
  <c r="I29" i="3"/>
  <c r="J29" i="3" s="1"/>
  <c r="J31" i="3" s="1"/>
  <c r="G7" i="1" l="1"/>
  <c r="G8" i="1" s="1"/>
  <c r="B9" i="1" l="1"/>
  <c r="B10" i="1"/>
  <c r="I30" i="2" l="1"/>
  <c r="J30" i="2" s="1"/>
  <c r="G10" i="1"/>
  <c r="I29" i="2"/>
  <c r="J29" i="2" s="1"/>
  <c r="G9" i="1"/>
  <c r="G11" i="1" l="1"/>
  <c r="J31" i="2"/>
</calcChain>
</file>

<file path=xl/sharedStrings.xml><?xml version="1.0" encoding="utf-8"?>
<sst xmlns="http://schemas.openxmlformats.org/spreadsheetml/2006/main" count="269" uniqueCount="141">
  <si>
    <t>Rekapitulácia rozpočtu</t>
  </si>
  <si>
    <t>Stavba Oprava strechy kaštieľa - havarijný stav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</si>
  <si>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</si>
  <si>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</si>
  <si>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</si>
  <si>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</si>
  <si>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</si>
  <si>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</si>
  <si>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</si>
  <si>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</si>
  <si>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</si>
  <si>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</si>
  <si>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</si>
  <si>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</si>
  <si>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</si>
  <si>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</si>
  <si>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</si>
  <si>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</si>
  <si>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</si>
  <si>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</si>
  <si>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22.11.2015</t>
  </si>
  <si>
    <t>Odberateľ: Obec Nižný Hrušov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</si>
  <si>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</si>
  <si>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</si>
  <si>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</si>
  <si>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</si>
  <si>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</si>
  <si>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</si>
  <si>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</si>
  <si>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</si>
  <si>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</si>
  <si>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</si>
  <si>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</si>
  <si>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</si>
  <si>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</si>
  <si>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</si>
  <si>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</si>
  <si>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</si>
  <si>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</si>
  <si>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</si>
  <si>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</si>
  <si>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</si>
  <si>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</si>
  <si>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</si>
  <si>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</si>
  <si>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</si>
  <si>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</si>
  <si>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</si>
  <si>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</si>
  <si>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</si>
  <si>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</si>
  <si>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</si>
  <si>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</si>
  <si>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</si>
  <si>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</si>
  <si>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</si>
  <si>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</si>
  <si>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</si>
  <si>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</si>
  <si>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</si>
  <si>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</si>
  <si>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22.11.2015</t>
  </si>
  <si>
    <t>Prehľad rozpočtových nákladov</t>
  </si>
  <si>
    <t>Práce PSV</t>
  </si>
  <si>
    <t>KONŠTRUKCIE TESÁRSKE</t>
  </si>
  <si>
    <t>KONŠTRUKCIE KLAMPIARSKE</t>
  </si>
  <si>
    <t>KRYTINY TVRDÉ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</si>
  <si>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</si>
  <si>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</si>
  <si>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</si>
  <si>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</si>
  <si>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</si>
  <si>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</si>
  <si>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</si>
  <si>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</si>
  <si>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</si>
  <si>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</si>
  <si>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762/A 1</t>
  </si>
  <si>
    <t xml:space="preserve"> 762342203</t>
  </si>
  <si>
    <t>Montáž latovania  pri vzdialenosti lát 220-360 mm</t>
  </si>
  <si>
    <t>m2</t>
  </si>
  <si>
    <t xml:space="preserve"> 762395000</t>
  </si>
  <si>
    <t>Spojovacie a ochranné prostriedky svorky, dosky, klince, pásová oceľ, vruty, impregnácia</t>
  </si>
  <si>
    <t>m3</t>
  </si>
  <si>
    <t xml:space="preserve"> 998762102</t>
  </si>
  <si>
    <t>Presun hmôt pre konštrukcie tesárske v objektoch výšky do 12 m</t>
  </si>
  <si>
    <t>t</t>
  </si>
  <si>
    <t>762/B 1</t>
  </si>
  <si>
    <t xml:space="preserve"> 762341811</t>
  </si>
  <si>
    <t>Demontáž debnenia striech rovných, oblúkových do  60 st. z dosiek hrubých, hobľovaných      0.016t</t>
  </si>
  <si>
    <t xml:space="preserve"> 762342812</t>
  </si>
  <si>
    <t>Demontáž latovania striech so sklonom do 60 st., pri osovej vzdialenosti lát 0,22-0,50 m,  -0.00500t</t>
  </si>
  <si>
    <t>762/C 1</t>
  </si>
  <si>
    <t xml:space="preserve"> 762191911</t>
  </si>
  <si>
    <t>Zadebnenie jednotlivých otvorov v stenách doskami hr. do 32 mm 1x plochy otvoru do 1 m2</t>
  </si>
  <si>
    <t xml:space="preserve"> 762331913</t>
  </si>
  <si>
    <t>Vyrezanie časti strešnej väzby prierezovej plochy reziva do 120 cm2, dĺžky krovového prvku do 8 m -0,00700t</t>
  </si>
  <si>
    <t>m</t>
  </si>
  <si>
    <t xml:space="preserve"> 762331923</t>
  </si>
  <si>
    <t>Vyrezanie časti strešnej väzby prierezovej plochy reziva do 224 cm2, dĺžky krovového prvku do 8 m -0,01200t</t>
  </si>
  <si>
    <t xml:space="preserve"> 762331933</t>
  </si>
  <si>
    <t>Vyrezanie časti strešnej väzby prierezovej plochy reziva do 288 cm2, dĺžky krovového prvku do 8 m -0,01600t</t>
  </si>
  <si>
    <t xml:space="preserve"> 762332931</t>
  </si>
  <si>
    <t>Viazané konštrukcie krovov vyrezanie časti strešnej väzby doplnenie z hranolčekov plochy do 120 cm2</t>
  </si>
  <si>
    <t xml:space="preserve"> 762332932</t>
  </si>
  <si>
    <t>Viazané konštrukcie krovov vyrezanie časti strešnej väzby doplnenie z hranolčekov plochy 120-224 cm2</t>
  </si>
  <si>
    <t xml:space="preserve"> 762332933</t>
  </si>
  <si>
    <t>Viazané konštrukcie krovov vyrezanie časti strešnej väzby doplnenie z hranolčekov plochy 224-288 cm2</t>
  </si>
  <si>
    <t>P/PE</t>
  </si>
  <si>
    <t xml:space="preserve"> 605171130</t>
  </si>
  <si>
    <t>Lata opracov.z ihl. reziva SM/JD ak.I,pr.,dl.400-650cm</t>
  </si>
  <si>
    <t>M3</t>
  </si>
  <si>
    <t>764/A 1</t>
  </si>
  <si>
    <t xml:space="preserve"> 764359301</t>
  </si>
  <si>
    <t>Montáž pododkvapového polkruhového žľabu z Pz plechu rš. 200 - 400 mm</t>
  </si>
  <si>
    <t xml:space="preserve"> 764454231</t>
  </si>
  <si>
    <t>Montáž odpadových rúr z pozinkovaného PZ plechu, kruhové s priemerom 60 - 150 mm</t>
  </si>
  <si>
    <t>764/A 6</t>
  </si>
  <si>
    <t xml:space="preserve"> 764172785</t>
  </si>
  <si>
    <t>Montáž a dodávka krytiny trapézový plech</t>
  </si>
  <si>
    <t>764/A 7</t>
  </si>
  <si>
    <t xml:space="preserve"> 998764102</t>
  </si>
  <si>
    <t>Presun hmôt pre konštrukcie klampiarske v objektoch výšky nad 6 do 12 m</t>
  </si>
  <si>
    <t>764/B 1</t>
  </si>
  <si>
    <t xml:space="preserve"> 764352810</t>
  </si>
  <si>
    <t>Demontáž žľabov pododkvapových polkruhových so sklonom do 30° rš 330 mm   0,0033t</t>
  </si>
  <si>
    <t xml:space="preserve"> 764454801</t>
  </si>
  <si>
    <t>Demontáž odpadových rúr kruhových, s priemerom 75 a 100 mm  0,00226t</t>
  </si>
  <si>
    <t>765/A 1</t>
  </si>
  <si>
    <t xml:space="preserve"> 765901101</t>
  </si>
  <si>
    <t>Pokrytie strechy fóliou PE (montáž a dodávka)</t>
  </si>
  <si>
    <t xml:space="preserve"> 998765102</t>
  </si>
  <si>
    <t>Presun hmôt pre tvrdé krytiny v objektoch výšky nad 6 do 12 m</t>
  </si>
  <si>
    <t>765/B 1</t>
  </si>
  <si>
    <t xml:space="preserve"> 765323830</t>
  </si>
  <si>
    <t>Demontáž z AZC vlnoviek do sute na drevenej alebo oceľovej konštrukcii,  -0,02200t s premeistnením a uložením v budove kaštieľa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</si>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</sst>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10532'!I42-Rekapitulácia!D7</f>
        <v>0</v>
      </c>
      <c r="C7" s="77">
        <f>'Kryci_list 10532'!J26</f>
        <v>0</v>
      </c>
      <c r="D7" s="77">
        <v>0</v>
      </c>
      <c r="E7" s="77">
        <f>'Kryci_list 10532'!J17</f>
        <v>0</v>
      </c>
      <c r="F7" s="77">
        <v>0</v>
      </c>
      <c r="G7" s="77">
        <f>B7+C7+D7+E7+F7</f>
        <v>0</v>
      </c>
      <c r="K7">
        <f>'SO 10532'!K42</f>
        <v>0</v>
      </c>
      <c r="Q7">
        <v>30.126000000000001</v>
      </c>
    </row>
    <row r="8" spans="1:26" x14ac:dyDescent="0.25">
      <c r="A8" s="183" t="s">
        <v>136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137</v>
      </c>
      <c r="B9" s="182">
        <f>G8-SUM(Rekapitulácia!K7:'Rekapitulácia'!K7)</f>
        <v>0</v>
      </c>
      <c r="C9" s="182"/>
      <c r="D9" s="182"/>
      <c r="E9" s="182"/>
      <c r="F9" s="182"/>
      <c r="G9" s="182">
        <f>ROUND(((ROUND(B9,2)*20)/100),2)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138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139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10532'!D16</f>
        <v>0</v>
      </c>
      <c r="E16" s="97">
        <f>'Kryci_list 10532'!E16</f>
        <v>0</v>
      </c>
      <c r="F16" s="106">
        <f>'Kryci_list 10532'!F16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10532'!D17</f>
        <v>0</v>
      </c>
      <c r="E17" s="76">
        <f>'Kryci_list 10532'!E17</f>
        <v>0</v>
      </c>
      <c r="F17" s="81">
        <f>'Kryci_list 10532'!F17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10532'!D18</f>
        <v>0</v>
      </c>
      <c r="E18" s="77">
        <f>'Kryci_list 10532'!E18</f>
        <v>0</v>
      </c>
      <c r="F18" s="82">
        <f>'Kryci_list 10532'!F18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10532'!F22</f>
        <v>0</v>
      </c>
      <c r="G22" s="60">
        <v>16</v>
      </c>
      <c r="H22" s="115" t="s">
        <v>49</v>
      </c>
      <c r="I22" s="129"/>
      <c r="J22" s="126">
        <f>'Kryci_list 10532'!J22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10532'!F23</f>
        <v>0</v>
      </c>
      <c r="G23" s="61">
        <v>17</v>
      </c>
      <c r="H23" s="116" t="s">
        <v>50</v>
      </c>
      <c r="I23" s="129"/>
      <c r="J23" s="127">
        <f>'Kryci_list 10532'!J23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10532'!F24</f>
        <v>0</v>
      </c>
      <c r="G24" s="61">
        <v>18</v>
      </c>
      <c r="H24" s="116" t="s">
        <v>51</v>
      </c>
      <c r="I24" s="129"/>
      <c r="J24" s="127">
        <f>'Kryci_list 10532'!J24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/>
      <c r="E16" s="97"/>
      <c r="F16" s="106"/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10532'!B14</f>
        <v>0</v>
      </c>
      <c r="E17" s="76">
        <f>'Rekap 10532'!C14</f>
        <v>0</v>
      </c>
      <c r="F17" s="81">
        <f>'Rekap 10532'!D14</f>
        <v>0</v>
      </c>
      <c r="G17" s="61">
        <v>7</v>
      </c>
      <c r="H17" s="116" t="s">
        <v>34</v>
      </c>
      <c r="I17" s="129"/>
      <c r="J17" s="127">
        <f>'SO 10532'!Z42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10532'!K9:'SO 10532'!K41)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10532'!K9:'SO 10532'!K41)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62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2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64</v>
      </c>
      <c r="B11" s="157">
        <f>'SO 10532'!L24</f>
        <v>0</v>
      </c>
      <c r="C11" s="157">
        <f>'SO 10532'!M24</f>
        <v>0</v>
      </c>
      <c r="D11" s="157">
        <f>'SO 10532'!I24</f>
        <v>0</v>
      </c>
      <c r="E11" s="158">
        <f>'SO 10532'!P24</f>
        <v>2.69</v>
      </c>
      <c r="F11" s="158">
        <f>'SO 10532'!S24</f>
        <v>9.83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65</v>
      </c>
      <c r="B12" s="157">
        <f>'SO 10532'!L33</f>
        <v>0</v>
      </c>
      <c r="C12" s="157">
        <f>'SO 10532'!M33</f>
        <v>0</v>
      </c>
      <c r="D12" s="157">
        <f>'SO 10532'!I33</f>
        <v>0</v>
      </c>
      <c r="E12" s="158">
        <f>'SO 10532'!P33</f>
        <v>1.1299999999999999</v>
      </c>
      <c r="F12" s="158">
        <f>'SO 10532'!S33</f>
        <v>0.38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66</v>
      </c>
      <c r="B13" s="157">
        <f>'SO 10532'!L39</f>
        <v>0</v>
      </c>
      <c r="C13" s="157">
        <f>'SO 10532'!M39</f>
        <v>0</v>
      </c>
      <c r="D13" s="157">
        <f>'SO 10532'!I39</f>
        <v>0</v>
      </c>
      <c r="E13" s="158">
        <f>'SO 10532'!P39</f>
        <v>0.17</v>
      </c>
      <c r="F13" s="158">
        <f>'SO 10532'!S39</f>
        <v>13.2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63</v>
      </c>
      <c r="B14" s="159">
        <f>'SO 10532'!L41</f>
        <v>0</v>
      </c>
      <c r="C14" s="159">
        <f>'SO 10532'!M41</f>
        <v>0</v>
      </c>
      <c r="D14" s="159">
        <f>'SO 10532'!I41</f>
        <v>0</v>
      </c>
      <c r="E14" s="160">
        <f>'SO 10532'!P41</f>
        <v>3.99</v>
      </c>
      <c r="F14" s="160">
        <f>'SO 10532'!S41</f>
        <v>23.41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67</v>
      </c>
      <c r="B16" s="159">
        <f>'SO 10532'!L42</f>
        <v>0</v>
      </c>
      <c r="C16" s="159">
        <f>'SO 10532'!M42</f>
        <v>0</v>
      </c>
      <c r="D16" s="159">
        <f>'SO 10532'!I42</f>
        <v>0</v>
      </c>
      <c r="E16" s="160">
        <f>'SO 10532'!P42</f>
        <v>3.99</v>
      </c>
      <c r="F16" s="160">
        <f>'SO 10532'!S42</f>
        <v>23.41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pane ySplit="8" topLeftCell="A9" activePane="bottomLeft" state="frozen"/>
      <selection pane="bottomLeft" activeCell="G36" sqref="G36:H38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13" customWidth="1"/>
    <col min="20" max="26" width="0" hidden="1" customWidth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68</v>
      </c>
      <c r="B8" s="164" t="s">
        <v>69</v>
      </c>
      <c r="C8" s="164" t="s">
        <v>70</v>
      </c>
      <c r="D8" s="164" t="s">
        <v>71</v>
      </c>
      <c r="E8" s="164" t="s">
        <v>72</v>
      </c>
      <c r="F8" s="164" t="s">
        <v>73</v>
      </c>
      <c r="G8" s="164" t="s">
        <v>52</v>
      </c>
      <c r="H8" s="164" t="s">
        <v>53</v>
      </c>
      <c r="I8" s="164" t="s">
        <v>74</v>
      </c>
      <c r="J8" s="164"/>
      <c r="K8" s="164"/>
      <c r="L8" s="164"/>
      <c r="M8" s="164"/>
      <c r="N8" s="164"/>
      <c r="O8" s="164"/>
      <c r="P8" s="164" t="s">
        <v>75</v>
      </c>
      <c r="Q8" s="161"/>
      <c r="R8" s="161"/>
      <c r="S8" s="164" t="s">
        <v>76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77</v>
      </c>
      <c r="C11" s="172" t="s">
        <v>78</v>
      </c>
      <c r="D11" s="168" t="s">
        <v>79</v>
      </c>
      <c r="E11" s="168" t="s">
        <v>80</v>
      </c>
      <c r="F11" s="169">
        <v>1200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1656</v>
      </c>
      <c r="K11" s="1">
        <f t="shared" ref="K11:K23" si="2">ROUND(F11*(O11),2)</f>
        <v>0</v>
      </c>
      <c r="L11" s="1">
        <f t="shared" ref="L11:L22" si="3">ROUND(F11*(G11+H11),2)</f>
        <v>0</v>
      </c>
      <c r="M11" s="1"/>
      <c r="N11" s="1">
        <v>1.38</v>
      </c>
      <c r="O11" s="1"/>
      <c r="P11" s="167">
        <f t="shared" ref="P11:P23" si="4">ROUND(F11*(R11),3)</f>
        <v>0</v>
      </c>
      <c r="Q11" s="173"/>
      <c r="R11" s="173">
        <v>0</v>
      </c>
      <c r="S11" s="167">
        <f t="shared" ref="S11:S23" si="5">ROUND(F11*(X11),3)</f>
        <v>0</v>
      </c>
      <c r="X11">
        <v>0</v>
      </c>
      <c r="Z11">
        <v>0</v>
      </c>
    </row>
    <row r="12" spans="1:26" ht="24.95" customHeight="1" x14ac:dyDescent="0.25">
      <c r="A12" s="171"/>
      <c r="B12" s="168" t="s">
        <v>77</v>
      </c>
      <c r="C12" s="172" t="s">
        <v>81</v>
      </c>
      <c r="D12" s="168" t="s">
        <v>82</v>
      </c>
      <c r="E12" s="168" t="s">
        <v>83</v>
      </c>
      <c r="F12" s="169">
        <v>1.98</v>
      </c>
      <c r="G12" s="170"/>
      <c r="H12" s="170"/>
      <c r="I12" s="170">
        <f t="shared" si="0"/>
        <v>0</v>
      </c>
      <c r="J12" s="168">
        <f t="shared" si="1"/>
        <v>54.96</v>
      </c>
      <c r="K12" s="1">
        <f t="shared" si="2"/>
        <v>0</v>
      </c>
      <c r="L12" s="1">
        <f t="shared" si="3"/>
        <v>0</v>
      </c>
      <c r="M12" s="1"/>
      <c r="N12" s="1">
        <v>27.76</v>
      </c>
      <c r="O12" s="1"/>
      <c r="P12" s="167">
        <f t="shared" si="4"/>
        <v>4.7E-2</v>
      </c>
      <c r="Q12" s="173"/>
      <c r="R12" s="173">
        <v>2.3550000000000001E-2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/>
      <c r="B13" s="168" t="s">
        <v>77</v>
      </c>
      <c r="C13" s="172" t="s">
        <v>84</v>
      </c>
      <c r="D13" s="168" t="s">
        <v>85</v>
      </c>
      <c r="E13" s="168" t="s">
        <v>86</v>
      </c>
      <c r="F13" s="169">
        <v>2.6866849999999998</v>
      </c>
      <c r="G13" s="170"/>
      <c r="H13" s="170"/>
      <c r="I13" s="170">
        <f t="shared" si="0"/>
        <v>0</v>
      </c>
      <c r="J13" s="168">
        <f t="shared" si="1"/>
        <v>115.1</v>
      </c>
      <c r="K13" s="1">
        <f t="shared" si="2"/>
        <v>0</v>
      </c>
      <c r="L13" s="1">
        <f t="shared" si="3"/>
        <v>0</v>
      </c>
      <c r="M13" s="1"/>
      <c r="N13" s="1">
        <v>42.84</v>
      </c>
      <c r="O13" s="1"/>
      <c r="P13" s="167">
        <f t="shared" si="4"/>
        <v>0</v>
      </c>
      <c r="Q13" s="173"/>
      <c r="R13" s="173">
        <v>0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/>
      <c r="B14" s="168" t="s">
        <v>87</v>
      </c>
      <c r="C14" s="172" t="s">
        <v>88</v>
      </c>
      <c r="D14" s="168" t="s">
        <v>89</v>
      </c>
      <c r="E14" s="168" t="s">
        <v>80</v>
      </c>
      <c r="F14" s="169">
        <v>350</v>
      </c>
      <c r="G14" s="170"/>
      <c r="H14" s="170"/>
      <c r="I14" s="170">
        <f t="shared" si="0"/>
        <v>0</v>
      </c>
      <c r="J14" s="168">
        <f t="shared" si="1"/>
        <v>367.5</v>
      </c>
      <c r="K14" s="1">
        <f t="shared" si="2"/>
        <v>0</v>
      </c>
      <c r="L14" s="1">
        <f t="shared" si="3"/>
        <v>0</v>
      </c>
      <c r="M14" s="1"/>
      <c r="N14" s="1">
        <v>1.05</v>
      </c>
      <c r="O14" s="1"/>
      <c r="P14" s="167">
        <f t="shared" si="4"/>
        <v>0</v>
      </c>
      <c r="Q14" s="173"/>
      <c r="R14" s="173">
        <v>0</v>
      </c>
      <c r="S14" s="167">
        <f t="shared" si="5"/>
        <v>5.25</v>
      </c>
      <c r="X14">
        <v>1.4999999999999999E-2</v>
      </c>
      <c r="Z14">
        <v>0</v>
      </c>
    </row>
    <row r="15" spans="1:26" ht="24.95" customHeight="1" x14ac:dyDescent="0.25">
      <c r="A15" s="171"/>
      <c r="B15" s="168" t="s">
        <v>87</v>
      </c>
      <c r="C15" s="172" t="s">
        <v>90</v>
      </c>
      <c r="D15" s="168" t="s">
        <v>91</v>
      </c>
      <c r="E15" s="168" t="s">
        <v>80</v>
      </c>
      <c r="F15" s="169">
        <v>600</v>
      </c>
      <c r="G15" s="170"/>
      <c r="H15" s="170"/>
      <c r="I15" s="170">
        <f t="shared" si="0"/>
        <v>0</v>
      </c>
      <c r="J15" s="168">
        <f t="shared" si="1"/>
        <v>312</v>
      </c>
      <c r="K15" s="1">
        <f t="shared" si="2"/>
        <v>0</v>
      </c>
      <c r="L15" s="1">
        <f t="shared" si="3"/>
        <v>0</v>
      </c>
      <c r="M15" s="1"/>
      <c r="N15" s="1">
        <v>0.52</v>
      </c>
      <c r="O15" s="1"/>
      <c r="P15" s="167">
        <f t="shared" si="4"/>
        <v>0</v>
      </c>
      <c r="Q15" s="173"/>
      <c r="R15" s="173">
        <v>0</v>
      </c>
      <c r="S15" s="167">
        <f t="shared" si="5"/>
        <v>3</v>
      </c>
      <c r="X15">
        <v>5.0000000000000001E-3</v>
      </c>
      <c r="Z15">
        <v>0</v>
      </c>
    </row>
    <row r="16" spans="1:26" ht="24.95" customHeight="1" x14ac:dyDescent="0.25">
      <c r="A16" s="171"/>
      <c r="B16" s="168" t="s">
        <v>92</v>
      </c>
      <c r="C16" s="172" t="s">
        <v>93</v>
      </c>
      <c r="D16" s="168" t="s">
        <v>94</v>
      </c>
      <c r="E16" s="168" t="s">
        <v>80</v>
      </c>
      <c r="F16" s="169">
        <v>24</v>
      </c>
      <c r="G16" s="170"/>
      <c r="H16" s="170"/>
      <c r="I16" s="170">
        <f t="shared" si="0"/>
        <v>0</v>
      </c>
      <c r="J16" s="168">
        <f t="shared" si="1"/>
        <v>431.52</v>
      </c>
      <c r="K16" s="1">
        <f t="shared" si="2"/>
        <v>0</v>
      </c>
      <c r="L16" s="1">
        <f t="shared" si="3"/>
        <v>0</v>
      </c>
      <c r="M16" s="1"/>
      <c r="N16" s="1">
        <v>17.98</v>
      </c>
      <c r="O16" s="1"/>
      <c r="P16" s="167">
        <f t="shared" si="4"/>
        <v>0.626</v>
      </c>
      <c r="Q16" s="173"/>
      <c r="R16" s="173">
        <v>2.6099999999999998E-2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/>
      <c r="B17" s="168" t="s">
        <v>92</v>
      </c>
      <c r="C17" s="172" t="s">
        <v>95</v>
      </c>
      <c r="D17" s="168" t="s">
        <v>96</v>
      </c>
      <c r="E17" s="168" t="s">
        <v>97</v>
      </c>
      <c r="F17" s="169">
        <v>54</v>
      </c>
      <c r="G17" s="170"/>
      <c r="H17" s="170"/>
      <c r="I17" s="170">
        <f t="shared" si="0"/>
        <v>0</v>
      </c>
      <c r="J17" s="168">
        <f t="shared" si="1"/>
        <v>142.56</v>
      </c>
      <c r="K17" s="1">
        <f t="shared" si="2"/>
        <v>0</v>
      </c>
      <c r="L17" s="1">
        <f t="shared" si="3"/>
        <v>0</v>
      </c>
      <c r="M17" s="1"/>
      <c r="N17" s="1">
        <v>2.64</v>
      </c>
      <c r="O17" s="1"/>
      <c r="P17" s="167">
        <f t="shared" si="4"/>
        <v>0</v>
      </c>
      <c r="Q17" s="173"/>
      <c r="R17" s="173">
        <v>0</v>
      </c>
      <c r="S17" s="167">
        <f t="shared" si="5"/>
        <v>0</v>
      </c>
      <c r="X17">
        <v>0</v>
      </c>
      <c r="Z17">
        <v>0</v>
      </c>
    </row>
    <row r="18" spans="1:26" ht="24.95" customHeight="1" x14ac:dyDescent="0.25">
      <c r="A18" s="171"/>
      <c r="B18" s="168" t="s">
        <v>92</v>
      </c>
      <c r="C18" s="172" t="s">
        <v>98</v>
      </c>
      <c r="D18" s="168" t="s">
        <v>99</v>
      </c>
      <c r="E18" s="168" t="s">
        <v>97</v>
      </c>
      <c r="F18" s="169">
        <v>89</v>
      </c>
      <c r="G18" s="170"/>
      <c r="H18" s="170"/>
      <c r="I18" s="170">
        <f t="shared" si="0"/>
        <v>0</v>
      </c>
      <c r="J18" s="168">
        <f t="shared" si="1"/>
        <v>317.73</v>
      </c>
      <c r="K18" s="1">
        <f t="shared" si="2"/>
        <v>0</v>
      </c>
      <c r="L18" s="1">
        <f t="shared" si="3"/>
        <v>0</v>
      </c>
      <c r="M18" s="1"/>
      <c r="N18" s="1">
        <v>3.57</v>
      </c>
      <c r="O18" s="1"/>
      <c r="P18" s="167">
        <f t="shared" si="4"/>
        <v>0</v>
      </c>
      <c r="Q18" s="173"/>
      <c r="R18" s="173">
        <v>0</v>
      </c>
      <c r="S18" s="167">
        <f t="shared" si="5"/>
        <v>1.0680000000000001</v>
      </c>
      <c r="X18">
        <v>1.2E-2</v>
      </c>
      <c r="Z18">
        <v>0</v>
      </c>
    </row>
    <row r="19" spans="1:26" ht="24.95" customHeight="1" x14ac:dyDescent="0.25">
      <c r="A19" s="171"/>
      <c r="B19" s="168" t="s">
        <v>92</v>
      </c>
      <c r="C19" s="172" t="s">
        <v>100</v>
      </c>
      <c r="D19" s="168" t="s">
        <v>101</v>
      </c>
      <c r="E19" s="168" t="s">
        <v>97</v>
      </c>
      <c r="F19" s="169">
        <v>32</v>
      </c>
      <c r="G19" s="170"/>
      <c r="H19" s="170"/>
      <c r="I19" s="170">
        <f t="shared" si="0"/>
        <v>0</v>
      </c>
      <c r="J19" s="168">
        <f t="shared" si="1"/>
        <v>151.68</v>
      </c>
      <c r="K19" s="1">
        <f t="shared" si="2"/>
        <v>0</v>
      </c>
      <c r="L19" s="1">
        <f t="shared" si="3"/>
        <v>0</v>
      </c>
      <c r="M19" s="1"/>
      <c r="N19" s="1">
        <v>4.74</v>
      </c>
      <c r="O19" s="1"/>
      <c r="P19" s="167">
        <f t="shared" si="4"/>
        <v>0</v>
      </c>
      <c r="Q19" s="173"/>
      <c r="R19" s="173">
        <v>0</v>
      </c>
      <c r="S19" s="167">
        <f t="shared" si="5"/>
        <v>0.51200000000000001</v>
      </c>
      <c r="X19">
        <v>1.6E-2</v>
      </c>
      <c r="Z19">
        <v>0</v>
      </c>
    </row>
    <row r="20" spans="1:26" ht="24.95" customHeight="1" x14ac:dyDescent="0.25">
      <c r="A20" s="171"/>
      <c r="B20" s="168" t="s">
        <v>92</v>
      </c>
      <c r="C20" s="172" t="s">
        <v>102</v>
      </c>
      <c r="D20" s="168" t="s">
        <v>103</v>
      </c>
      <c r="E20" s="168" t="s">
        <v>97</v>
      </c>
      <c r="F20" s="169">
        <v>61</v>
      </c>
      <c r="G20" s="170"/>
      <c r="H20" s="170"/>
      <c r="I20" s="170">
        <f t="shared" si="0"/>
        <v>0</v>
      </c>
      <c r="J20" s="168">
        <f t="shared" si="1"/>
        <v>452.01</v>
      </c>
      <c r="K20" s="1">
        <f t="shared" si="2"/>
        <v>0</v>
      </c>
      <c r="L20" s="1">
        <f t="shared" si="3"/>
        <v>0</v>
      </c>
      <c r="M20" s="1"/>
      <c r="N20" s="1">
        <v>7.41</v>
      </c>
      <c r="O20" s="1"/>
      <c r="P20" s="167">
        <f t="shared" si="4"/>
        <v>0.434</v>
      </c>
      <c r="Q20" s="173"/>
      <c r="R20" s="173">
        <v>7.1155000000000003E-3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/>
      <c r="B21" s="168" t="s">
        <v>92</v>
      </c>
      <c r="C21" s="172" t="s">
        <v>104</v>
      </c>
      <c r="D21" s="168" t="s">
        <v>105</v>
      </c>
      <c r="E21" s="168" t="s">
        <v>97</v>
      </c>
      <c r="F21" s="169">
        <v>76</v>
      </c>
      <c r="G21" s="170"/>
      <c r="H21" s="170"/>
      <c r="I21" s="170">
        <f t="shared" si="0"/>
        <v>0</v>
      </c>
      <c r="J21" s="168">
        <f t="shared" si="1"/>
        <v>889.2</v>
      </c>
      <c r="K21" s="1">
        <f t="shared" si="2"/>
        <v>0</v>
      </c>
      <c r="L21" s="1">
        <f t="shared" si="3"/>
        <v>0</v>
      </c>
      <c r="M21" s="1"/>
      <c r="N21" s="1">
        <v>11.7</v>
      </c>
      <c r="O21" s="1"/>
      <c r="P21" s="167">
        <f t="shared" si="4"/>
        <v>1.115</v>
      </c>
      <c r="Q21" s="173"/>
      <c r="R21" s="173">
        <v>1.46705E-2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/>
      <c r="B22" s="168" t="s">
        <v>92</v>
      </c>
      <c r="C22" s="172" t="s">
        <v>106</v>
      </c>
      <c r="D22" s="168" t="s">
        <v>107</v>
      </c>
      <c r="E22" s="168" t="s">
        <v>97</v>
      </c>
      <c r="F22" s="169">
        <v>29</v>
      </c>
      <c r="G22" s="170"/>
      <c r="H22" s="170"/>
      <c r="I22" s="170">
        <f t="shared" si="0"/>
        <v>0</v>
      </c>
      <c r="J22" s="168">
        <f t="shared" si="1"/>
        <v>386.57</v>
      </c>
      <c r="K22" s="1">
        <f t="shared" si="2"/>
        <v>0</v>
      </c>
      <c r="L22" s="1">
        <f t="shared" si="3"/>
        <v>0</v>
      </c>
      <c r="M22" s="1"/>
      <c r="N22" s="1">
        <v>13.33</v>
      </c>
      <c r="O22" s="1"/>
      <c r="P22" s="167">
        <f t="shared" si="4"/>
        <v>0.46500000000000002</v>
      </c>
      <c r="Q22" s="173"/>
      <c r="R22" s="173">
        <v>1.6022499999999999E-2</v>
      </c>
      <c r="S22" s="167">
        <f t="shared" si="5"/>
        <v>0</v>
      </c>
      <c r="X22">
        <v>0</v>
      </c>
      <c r="Z22">
        <v>0</v>
      </c>
    </row>
    <row r="23" spans="1:26" ht="24.95" customHeight="1" x14ac:dyDescent="0.25">
      <c r="A23" s="171"/>
      <c r="B23" s="168" t="s">
        <v>108</v>
      </c>
      <c r="C23" s="172" t="s">
        <v>109</v>
      </c>
      <c r="D23" s="168" t="s">
        <v>110</v>
      </c>
      <c r="E23" s="168" t="s">
        <v>111</v>
      </c>
      <c r="F23" s="169">
        <v>1.98</v>
      </c>
      <c r="G23" s="170"/>
      <c r="H23" s="170"/>
      <c r="I23" s="170">
        <f t="shared" si="0"/>
        <v>0</v>
      </c>
      <c r="J23" s="168">
        <f t="shared" si="1"/>
        <v>712.19</v>
      </c>
      <c r="K23" s="1">
        <f t="shared" si="2"/>
        <v>0</v>
      </c>
      <c r="L23" s="1"/>
      <c r="M23" s="1">
        <f>ROUND(F23*(G23+H23),2)</f>
        <v>0</v>
      </c>
      <c r="N23" s="1">
        <v>359.69</v>
      </c>
      <c r="O23" s="1"/>
      <c r="P23" s="167">
        <f t="shared" si="4"/>
        <v>0</v>
      </c>
      <c r="Q23" s="173"/>
      <c r="R23" s="173">
        <v>0</v>
      </c>
      <c r="S23" s="167">
        <f t="shared" si="5"/>
        <v>0</v>
      </c>
      <c r="X23">
        <v>0</v>
      </c>
      <c r="Z23">
        <v>0</v>
      </c>
    </row>
    <row r="24" spans="1:26" x14ac:dyDescent="0.25">
      <c r="A24" s="156"/>
      <c r="B24" s="156"/>
      <c r="C24" s="156"/>
      <c r="D24" s="156" t="s">
        <v>64</v>
      </c>
      <c r="E24" s="156"/>
      <c r="F24" s="167"/>
      <c r="G24" s="159">
        <f>ROUND((SUM(L10:L23))/1,2)</f>
        <v>0</v>
      </c>
      <c r="H24" s="159">
        <f>ROUND((SUM(M10:M23))/1,2)</f>
        <v>0</v>
      </c>
      <c r="I24" s="159">
        <f>ROUND((SUM(I10:I23))/1,2)</f>
        <v>0</v>
      </c>
      <c r="J24" s="156"/>
      <c r="K24" s="156"/>
      <c r="L24" s="156">
        <f>ROUND((SUM(L10:L23))/1,2)</f>
        <v>0</v>
      </c>
      <c r="M24" s="156">
        <f>ROUND((SUM(M10:M23))/1,2)</f>
        <v>0</v>
      </c>
      <c r="N24" s="156"/>
      <c r="O24" s="156"/>
      <c r="P24" s="174">
        <f>ROUND((SUM(P10:P23))/1,2)</f>
        <v>2.69</v>
      </c>
      <c r="Q24" s="153"/>
      <c r="R24" s="153"/>
      <c r="S24" s="174">
        <f>ROUND((SUM(S10:S23))/1,2)</f>
        <v>9.83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65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112</v>
      </c>
      <c r="C27" s="172" t="s">
        <v>113</v>
      </c>
      <c r="D27" s="168" t="s">
        <v>114</v>
      </c>
      <c r="E27" s="168" t="s">
        <v>97</v>
      </c>
      <c r="F27" s="169">
        <v>92</v>
      </c>
      <c r="G27" s="170"/>
      <c r="H27" s="170"/>
      <c r="I27" s="170">
        <f t="shared" ref="I27:I32" si="6">ROUND(F27*(G27+H27),2)</f>
        <v>0</v>
      </c>
      <c r="J27" s="168">
        <f t="shared" ref="J27:J32" si="7">ROUND(F27*(N27),2)</f>
        <v>323.83999999999997</v>
      </c>
      <c r="K27" s="1">
        <f t="shared" ref="K27:K32" si="8">ROUND(F27*(O27),2)</f>
        <v>0</v>
      </c>
      <c r="L27" s="1">
        <f t="shared" ref="L27:L32" si="9">ROUND(F27*(G27+H27),2)</f>
        <v>0</v>
      </c>
      <c r="M27" s="1"/>
      <c r="N27" s="1">
        <v>3.52</v>
      </c>
      <c r="O27" s="1"/>
      <c r="P27" s="167">
        <f t="shared" ref="P27:P32" si="10">ROUND(F27*(R27),3)</f>
        <v>4.0000000000000001E-3</v>
      </c>
      <c r="Q27" s="173"/>
      <c r="R27" s="173">
        <v>4.0000000000000003E-5</v>
      </c>
      <c r="S27" s="167">
        <f t="shared" ref="S27:S32" si="11">ROUND(F27*(X27),3)</f>
        <v>0</v>
      </c>
      <c r="X27">
        <v>0</v>
      </c>
      <c r="Z27">
        <v>0</v>
      </c>
    </row>
    <row r="28" spans="1:26" ht="24.95" customHeight="1" x14ac:dyDescent="0.25">
      <c r="A28" s="171"/>
      <c r="B28" s="168" t="s">
        <v>112</v>
      </c>
      <c r="C28" s="172" t="s">
        <v>115</v>
      </c>
      <c r="D28" s="168" t="s">
        <v>116</v>
      </c>
      <c r="E28" s="168" t="s">
        <v>97</v>
      </c>
      <c r="F28" s="169">
        <v>30</v>
      </c>
      <c r="G28" s="170"/>
      <c r="H28" s="170"/>
      <c r="I28" s="170">
        <f t="shared" si="6"/>
        <v>0</v>
      </c>
      <c r="J28" s="168">
        <f t="shared" si="7"/>
        <v>135.6</v>
      </c>
      <c r="K28" s="1">
        <f t="shared" si="8"/>
        <v>0</v>
      </c>
      <c r="L28" s="1">
        <f t="shared" si="9"/>
        <v>0</v>
      </c>
      <c r="M28" s="1"/>
      <c r="N28" s="1">
        <v>4.5199999999999996</v>
      </c>
      <c r="O28" s="1"/>
      <c r="P28" s="167">
        <f t="shared" si="10"/>
        <v>2E-3</v>
      </c>
      <c r="Q28" s="173"/>
      <c r="R28" s="173">
        <v>6.9999999999999994E-5</v>
      </c>
      <c r="S28" s="167">
        <f t="shared" si="11"/>
        <v>0</v>
      </c>
      <c r="X28">
        <v>0</v>
      </c>
      <c r="Z28">
        <v>0</v>
      </c>
    </row>
    <row r="29" spans="1:26" ht="24.95" customHeight="1" x14ac:dyDescent="0.25">
      <c r="A29" s="171"/>
      <c r="B29" s="168" t="s">
        <v>117</v>
      </c>
      <c r="C29" s="172" t="s">
        <v>118</v>
      </c>
      <c r="D29" s="168" t="s">
        <v>119</v>
      </c>
      <c r="E29" s="168" t="s">
        <v>80</v>
      </c>
      <c r="F29" s="169">
        <v>1200</v>
      </c>
      <c r="G29" s="170"/>
      <c r="H29" s="170"/>
      <c r="I29" s="170">
        <f t="shared" si="6"/>
        <v>0</v>
      </c>
      <c r="J29" s="168">
        <f t="shared" si="7"/>
        <v>11520</v>
      </c>
      <c r="K29" s="1">
        <f t="shared" si="8"/>
        <v>0</v>
      </c>
      <c r="L29" s="1">
        <f t="shared" si="9"/>
        <v>0</v>
      </c>
      <c r="M29" s="1"/>
      <c r="N29" s="1">
        <v>9.6</v>
      </c>
      <c r="O29" s="1"/>
      <c r="P29" s="167">
        <f t="shared" si="10"/>
        <v>1.1279999999999999</v>
      </c>
      <c r="Q29" s="173"/>
      <c r="R29" s="173">
        <v>9.3999999999999997E-4</v>
      </c>
      <c r="S29" s="167">
        <f t="shared" si="11"/>
        <v>0</v>
      </c>
      <c r="X29">
        <v>0</v>
      </c>
      <c r="Z29">
        <v>0</v>
      </c>
    </row>
    <row r="30" spans="1:26" ht="24.95" customHeight="1" x14ac:dyDescent="0.25">
      <c r="A30" s="171"/>
      <c r="B30" s="168" t="s">
        <v>120</v>
      </c>
      <c r="C30" s="172" t="s">
        <v>121</v>
      </c>
      <c r="D30" s="168" t="s">
        <v>122</v>
      </c>
      <c r="E30" s="168" t="s">
        <v>86</v>
      </c>
      <c r="F30" s="169">
        <v>1.1337799999999998</v>
      </c>
      <c r="G30" s="170"/>
      <c r="H30" s="170"/>
      <c r="I30" s="170">
        <f t="shared" si="6"/>
        <v>0</v>
      </c>
      <c r="J30" s="168">
        <f t="shared" si="7"/>
        <v>59.29</v>
      </c>
      <c r="K30" s="1">
        <f t="shared" si="8"/>
        <v>0</v>
      </c>
      <c r="L30" s="1">
        <f t="shared" si="9"/>
        <v>0</v>
      </c>
      <c r="M30" s="1"/>
      <c r="N30" s="1">
        <v>52.29</v>
      </c>
      <c r="O30" s="1"/>
      <c r="P30" s="167">
        <f t="shared" si="10"/>
        <v>0</v>
      </c>
      <c r="Q30" s="173"/>
      <c r="R30" s="173">
        <v>0</v>
      </c>
      <c r="S30" s="167">
        <f t="shared" si="11"/>
        <v>0</v>
      </c>
      <c r="X30">
        <v>0</v>
      </c>
      <c r="Z30">
        <v>0</v>
      </c>
    </row>
    <row r="31" spans="1:26" ht="24.95" customHeight="1" x14ac:dyDescent="0.25">
      <c r="A31" s="171"/>
      <c r="B31" s="168" t="s">
        <v>123</v>
      </c>
      <c r="C31" s="172" t="s">
        <v>124</v>
      </c>
      <c r="D31" s="168" t="s">
        <v>125</v>
      </c>
      <c r="E31" s="168" t="s">
        <v>97</v>
      </c>
      <c r="F31" s="169">
        <v>92</v>
      </c>
      <c r="G31" s="170"/>
      <c r="H31" s="170"/>
      <c r="I31" s="170">
        <f t="shared" si="6"/>
        <v>0</v>
      </c>
      <c r="J31" s="168">
        <f t="shared" si="7"/>
        <v>65.319999999999993</v>
      </c>
      <c r="K31" s="1">
        <f t="shared" si="8"/>
        <v>0</v>
      </c>
      <c r="L31" s="1">
        <f t="shared" si="9"/>
        <v>0</v>
      </c>
      <c r="M31" s="1"/>
      <c r="N31" s="1">
        <v>0.71</v>
      </c>
      <c r="O31" s="1"/>
      <c r="P31" s="167">
        <f t="shared" si="10"/>
        <v>0</v>
      </c>
      <c r="Q31" s="173"/>
      <c r="R31" s="173">
        <v>0</v>
      </c>
      <c r="S31" s="167">
        <f t="shared" si="11"/>
        <v>0.309</v>
      </c>
      <c r="X31">
        <v>3.3600000000000001E-3</v>
      </c>
      <c r="Z31">
        <v>0</v>
      </c>
    </row>
    <row r="32" spans="1:26" ht="24.95" customHeight="1" x14ac:dyDescent="0.25">
      <c r="A32" s="171"/>
      <c r="B32" s="168" t="s">
        <v>123</v>
      </c>
      <c r="C32" s="172" t="s">
        <v>126</v>
      </c>
      <c r="D32" s="168" t="s">
        <v>127</v>
      </c>
      <c r="E32" s="168" t="s">
        <v>97</v>
      </c>
      <c r="F32" s="169">
        <v>30</v>
      </c>
      <c r="G32" s="170"/>
      <c r="H32" s="170"/>
      <c r="I32" s="170">
        <f t="shared" si="6"/>
        <v>0</v>
      </c>
      <c r="J32" s="168">
        <f t="shared" si="7"/>
        <v>18</v>
      </c>
      <c r="K32" s="1">
        <f t="shared" si="8"/>
        <v>0</v>
      </c>
      <c r="L32" s="1">
        <f t="shared" si="9"/>
        <v>0</v>
      </c>
      <c r="M32" s="1"/>
      <c r="N32" s="1">
        <v>0.6</v>
      </c>
      <c r="O32" s="1"/>
      <c r="P32" s="167">
        <f t="shared" si="10"/>
        <v>0</v>
      </c>
      <c r="Q32" s="173"/>
      <c r="R32" s="173">
        <v>0</v>
      </c>
      <c r="S32" s="167">
        <f t="shared" si="11"/>
        <v>6.8000000000000005E-2</v>
      </c>
      <c r="X32">
        <v>2.2599999999999999E-3</v>
      </c>
      <c r="Z32">
        <v>0</v>
      </c>
    </row>
    <row r="33" spans="1:26" x14ac:dyDescent="0.25">
      <c r="A33" s="156"/>
      <c r="B33" s="156"/>
      <c r="C33" s="156"/>
      <c r="D33" s="156" t="s">
        <v>65</v>
      </c>
      <c r="E33" s="156"/>
      <c r="F33" s="167"/>
      <c r="G33" s="159">
        <f>ROUND((SUM(L26:L32))/1,2)</f>
        <v>0</v>
      </c>
      <c r="H33" s="159">
        <f>ROUND((SUM(M26:M32))/1,2)</f>
        <v>0</v>
      </c>
      <c r="I33" s="159">
        <f>ROUND((SUM(I26:I32))/1,2)</f>
        <v>0</v>
      </c>
      <c r="J33" s="156"/>
      <c r="K33" s="156"/>
      <c r="L33" s="156">
        <f>ROUND((SUM(L26:L32))/1,2)</f>
        <v>0</v>
      </c>
      <c r="M33" s="156">
        <f>ROUND((SUM(M26:M32))/1,2)</f>
        <v>0</v>
      </c>
      <c r="N33" s="156"/>
      <c r="O33" s="156"/>
      <c r="P33" s="174">
        <f>ROUND((SUM(P26:P32))/1,2)</f>
        <v>1.1299999999999999</v>
      </c>
      <c r="Q33" s="153"/>
      <c r="R33" s="153"/>
      <c r="S33" s="174">
        <f>ROUND((SUM(S26:S32))/1,2)</f>
        <v>0.38</v>
      </c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6"/>
      <c r="B35" s="156"/>
      <c r="C35" s="156"/>
      <c r="D35" s="156" t="s">
        <v>66</v>
      </c>
      <c r="E35" s="156"/>
      <c r="F35" s="167"/>
      <c r="G35" s="157"/>
      <c r="H35" s="157"/>
      <c r="I35" s="157"/>
      <c r="J35" s="156"/>
      <c r="K35" s="156"/>
      <c r="L35" s="156"/>
      <c r="M35" s="156"/>
      <c r="N35" s="156"/>
      <c r="O35" s="156"/>
      <c r="P35" s="156"/>
      <c r="Q35" s="153"/>
      <c r="R35" s="153"/>
      <c r="S35" s="156"/>
      <c r="T35" s="153"/>
      <c r="U35" s="153"/>
      <c r="V35" s="153"/>
      <c r="W35" s="153"/>
      <c r="X35" s="153"/>
      <c r="Y35" s="153"/>
      <c r="Z35" s="153"/>
    </row>
    <row r="36" spans="1:26" ht="24.95" customHeight="1" x14ac:dyDescent="0.25">
      <c r="A36" s="171"/>
      <c r="B36" s="168" t="s">
        <v>128</v>
      </c>
      <c r="C36" s="172" t="s">
        <v>129</v>
      </c>
      <c r="D36" s="168" t="s">
        <v>130</v>
      </c>
      <c r="E36" s="168" t="s">
        <v>80</v>
      </c>
      <c r="F36" s="169">
        <v>1200</v>
      </c>
      <c r="G36" s="170"/>
      <c r="H36" s="170"/>
      <c r="I36" s="170">
        <f>ROUND(F36*(G36+H36),2)</f>
        <v>0</v>
      </c>
      <c r="J36" s="168">
        <f>ROUND(F36*(N36),2)</f>
        <v>1092</v>
      </c>
      <c r="K36" s="1">
        <f>ROUND(F36*(O36),2)</f>
        <v>0</v>
      </c>
      <c r="L36" s="1">
        <f>ROUND(F36*(G36+H36),2)</f>
        <v>0</v>
      </c>
      <c r="M36" s="1"/>
      <c r="N36" s="1">
        <v>0.91</v>
      </c>
      <c r="O36" s="1"/>
      <c r="P36" s="167">
        <f>ROUND(F36*(R36),3)</f>
        <v>0.16800000000000001</v>
      </c>
      <c r="Q36" s="173"/>
      <c r="R36" s="173">
        <v>1.3999999999999999E-4</v>
      </c>
      <c r="S36" s="167">
        <f>ROUND(F36*(X36),3)</f>
        <v>0</v>
      </c>
      <c r="X36">
        <v>0</v>
      </c>
      <c r="Z36">
        <v>0</v>
      </c>
    </row>
    <row r="37" spans="1:26" ht="24.95" customHeight="1" x14ac:dyDescent="0.25">
      <c r="A37" s="171"/>
      <c r="B37" s="168" t="s">
        <v>128</v>
      </c>
      <c r="C37" s="172" t="s">
        <v>131</v>
      </c>
      <c r="D37" s="168" t="s">
        <v>132</v>
      </c>
      <c r="E37" s="168" t="s">
        <v>86</v>
      </c>
      <c r="F37" s="169">
        <v>0.16799999999999998</v>
      </c>
      <c r="G37" s="170"/>
      <c r="H37" s="170"/>
      <c r="I37" s="170">
        <f>ROUND(F37*(G37+H37),2)</f>
        <v>0</v>
      </c>
      <c r="J37" s="168">
        <f>ROUND(F37*(N37),2)</f>
        <v>5.13</v>
      </c>
      <c r="K37" s="1">
        <f>ROUND(F37*(O37),2)</f>
        <v>0</v>
      </c>
      <c r="L37" s="1">
        <f>ROUND(F37*(G37+H37),2)</f>
        <v>0</v>
      </c>
      <c r="M37" s="1"/>
      <c r="N37" s="1">
        <v>30.53</v>
      </c>
      <c r="O37" s="1"/>
      <c r="P37" s="167">
        <f>ROUND(F37*(R37),3)</f>
        <v>0</v>
      </c>
      <c r="Q37" s="173"/>
      <c r="R37" s="173">
        <v>0</v>
      </c>
      <c r="S37" s="167">
        <f>ROUND(F37*(X37),3)</f>
        <v>0</v>
      </c>
      <c r="X37">
        <v>0</v>
      </c>
      <c r="Z37">
        <v>0</v>
      </c>
    </row>
    <row r="38" spans="1:26" ht="35.1" customHeight="1" x14ac:dyDescent="0.25">
      <c r="A38" s="171"/>
      <c r="B38" s="168" t="s">
        <v>133</v>
      </c>
      <c r="C38" s="172" t="s">
        <v>134</v>
      </c>
      <c r="D38" s="168" t="s">
        <v>135</v>
      </c>
      <c r="E38" s="168" t="s">
        <v>80</v>
      </c>
      <c r="F38" s="169">
        <v>600</v>
      </c>
      <c r="G38" s="170"/>
      <c r="H38" s="170"/>
      <c r="I38" s="170">
        <f>ROUND(F38*(G38+H38),2)</f>
        <v>0</v>
      </c>
      <c r="J38" s="168">
        <f>ROUND(F38*(N38),2)</f>
        <v>690</v>
      </c>
      <c r="K38" s="1">
        <f>ROUND(F38*(O38),2)</f>
        <v>0</v>
      </c>
      <c r="L38" s="1">
        <f>ROUND(F38*(G38+H38),2)</f>
        <v>0</v>
      </c>
      <c r="M38" s="1"/>
      <c r="N38" s="1">
        <v>1.1499999999999999</v>
      </c>
      <c r="O38" s="1"/>
      <c r="P38" s="167">
        <f>ROUND(F38*(R38),3)</f>
        <v>0</v>
      </c>
      <c r="Q38" s="173"/>
      <c r="R38" s="173">
        <v>0</v>
      </c>
      <c r="S38" s="167">
        <f>ROUND(F38*(X38),3)</f>
        <v>13.2</v>
      </c>
      <c r="X38">
        <v>2.1999999999999999E-2</v>
      </c>
      <c r="Z38">
        <v>0</v>
      </c>
    </row>
    <row r="39" spans="1:26" x14ac:dyDescent="0.25">
      <c r="A39" s="156"/>
      <c r="B39" s="156"/>
      <c r="C39" s="156"/>
      <c r="D39" s="156" t="s">
        <v>66</v>
      </c>
      <c r="E39" s="156"/>
      <c r="F39" s="167"/>
      <c r="G39" s="159">
        <f>ROUND((SUM(L35:L38))/1,2)</f>
        <v>0</v>
      </c>
      <c r="H39" s="159">
        <f>ROUND((SUM(M35:M38))/1,2)</f>
        <v>0</v>
      </c>
      <c r="I39" s="159">
        <f>ROUND((SUM(I35:I38))/1,2)</f>
        <v>0</v>
      </c>
      <c r="J39" s="156"/>
      <c r="K39" s="156"/>
      <c r="L39" s="156">
        <f>ROUND((SUM(L35:L38))/1,2)</f>
        <v>0</v>
      </c>
      <c r="M39" s="156">
        <f>ROUND((SUM(M35:M38))/1,2)</f>
        <v>0</v>
      </c>
      <c r="N39" s="156"/>
      <c r="O39" s="156"/>
      <c r="P39" s="174">
        <f>ROUND((SUM(P35:P38))/1,2)</f>
        <v>0.17</v>
      </c>
      <c r="S39" s="167">
        <f>ROUND((SUM(S35:S38))/1,2)</f>
        <v>13.2</v>
      </c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2" t="s">
        <v>63</v>
      </c>
      <c r="E41" s="156"/>
      <c r="F41" s="167"/>
      <c r="G41" s="159">
        <f>ROUND((SUM(L9:L40))/2,2)</f>
        <v>0</v>
      </c>
      <c r="H41" s="159">
        <f>ROUND((SUM(M9:M40))/2,2)</f>
        <v>0</v>
      </c>
      <c r="I41" s="159">
        <f>ROUND((SUM(I9:I40))/2,2)</f>
        <v>0</v>
      </c>
      <c r="J41" s="156"/>
      <c r="K41" s="156"/>
      <c r="L41" s="156">
        <f>ROUND((SUM(L9:L40))/2,2)</f>
        <v>0</v>
      </c>
      <c r="M41" s="156">
        <f>ROUND((SUM(M9:M40))/2,2)</f>
        <v>0</v>
      </c>
      <c r="N41" s="156"/>
      <c r="O41" s="156"/>
      <c r="P41" s="174">
        <f>ROUND((SUM(P9:P40))/2,2)</f>
        <v>3.99</v>
      </c>
      <c r="S41" s="174">
        <f>ROUND((SUM(S9:S40))/2,2)</f>
        <v>23.41</v>
      </c>
    </row>
    <row r="42" spans="1:26" x14ac:dyDescent="0.25">
      <c r="A42" s="175"/>
      <c r="B42" s="175" t="s">
        <v>12</v>
      </c>
      <c r="C42" s="175"/>
      <c r="D42" s="175"/>
      <c r="E42" s="175"/>
      <c r="F42" s="176" t="s">
        <v>67</v>
      </c>
      <c r="G42" s="177">
        <f>ROUND((SUM(L9:L41))/3,2)</f>
        <v>0</v>
      </c>
      <c r="H42" s="177">
        <f>ROUND((SUM(M9:M41))/3,2)</f>
        <v>0</v>
      </c>
      <c r="I42" s="177">
        <f>ROUND((SUM(I9:I41))/3,2)</f>
        <v>0</v>
      </c>
      <c r="J42" s="175"/>
      <c r="K42" s="175">
        <f>ROUND((SUM(K9:K41)),2)</f>
        <v>0</v>
      </c>
      <c r="L42" s="175">
        <f>ROUND((SUM(L9:L41))/3,2)</f>
        <v>0</v>
      </c>
      <c r="M42" s="175">
        <f>ROUND((SUM(M9:M41))/3,2)</f>
        <v>0</v>
      </c>
      <c r="N42" s="175"/>
      <c r="O42" s="175"/>
      <c r="P42" s="176">
        <f>ROUND((SUM(P9:P41))/3,2)</f>
        <v>3.99</v>
      </c>
      <c r="S42" s="176">
        <f>ROUND((SUM(S9:S41))/3,2)</f>
        <v>23.41</v>
      </c>
      <c r="Z42">
        <f>(SUM(Z9:Z41))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Oprava strechy kaštieľa - havarijný stav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10532</vt:lpstr>
      <vt:lpstr>Rekap 10532</vt:lpstr>
      <vt:lpstr>SO 10532</vt:lpstr>
      <vt:lpstr>'Rekap 10532'!Názvy_tlače</vt:lpstr>
      <vt:lpstr>'SO 10532'!Názvy_tlače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Vlastnik</cp:lastModifiedBy>
  <cp:lastPrinted>2015-11-25T13:08:35Z</cp:lastPrinted>
  <dcterms:created xsi:type="dcterms:W3CDTF">2015-11-22T18:22:56Z</dcterms:created>
  <dcterms:modified xsi:type="dcterms:W3CDTF">2015-11-25T15:14:37Z</dcterms:modified>
</cp:coreProperties>
</file>